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10.2019" sheetId="1" r:id="rId1"/>
  </sheets>
  <definedNames>
    <definedName name="Excel_BuiltIn__FilterDatabase" localSheetId="0">'01.10.2019'!$A$5:$E$5</definedName>
    <definedName name="_xlnm.Print_Titles" localSheetId="0">'01.10.2019'!$5:$5</definedName>
  </definedNames>
  <calcPr calcId="124519"/>
</workbook>
</file>

<file path=xl/calcChain.xml><?xml version="1.0" encoding="utf-8"?>
<calcChain xmlns="http://schemas.openxmlformats.org/spreadsheetml/2006/main">
  <c r="G91" i="1"/>
  <c r="D175"/>
  <c r="C62"/>
  <c r="C60"/>
  <c r="E52"/>
  <c r="D52"/>
  <c r="D27"/>
  <c r="F93"/>
  <c r="G93"/>
  <c r="F57"/>
  <c r="G57"/>
  <c r="C166"/>
  <c r="D152"/>
  <c r="E19"/>
  <c r="E49"/>
  <c r="E62"/>
  <c r="G54"/>
  <c r="F54"/>
  <c r="D62"/>
  <c r="G99"/>
  <c r="F95"/>
  <c r="G95"/>
  <c r="C175"/>
  <c r="C174" s="1"/>
  <c r="G103"/>
  <c r="G96"/>
  <c r="F96"/>
  <c r="G59"/>
  <c r="F59"/>
  <c r="G58"/>
  <c r="F58"/>
  <c r="G50"/>
  <c r="F50"/>
  <c r="D49"/>
  <c r="G49" s="1"/>
  <c r="D126"/>
  <c r="F91"/>
  <c r="G72"/>
  <c r="G28"/>
  <c r="C52"/>
  <c r="E27"/>
  <c r="G94"/>
  <c r="F94"/>
  <c r="D51"/>
  <c r="D48" s="1"/>
  <c r="G98"/>
  <c r="F77"/>
  <c r="G77"/>
  <c r="F74"/>
  <c r="G74"/>
  <c r="F69"/>
  <c r="G69"/>
  <c r="G63"/>
  <c r="G65"/>
  <c r="F63"/>
  <c r="F65"/>
  <c r="D154"/>
  <c r="G107"/>
  <c r="F107"/>
  <c r="F106"/>
  <c r="G106"/>
  <c r="G101"/>
  <c r="F90"/>
  <c r="G90"/>
  <c r="G80"/>
  <c r="F56"/>
  <c r="G56"/>
  <c r="G53"/>
  <c r="G55"/>
  <c r="F53"/>
  <c r="F55"/>
  <c r="G52"/>
  <c r="E51"/>
  <c r="E48" s="1"/>
  <c r="D29"/>
  <c r="E60"/>
  <c r="D60"/>
  <c r="D113"/>
  <c r="E113"/>
  <c r="C113"/>
  <c r="C49"/>
  <c r="F49" s="1"/>
  <c r="C51"/>
  <c r="F51" s="1"/>
  <c r="D22"/>
  <c r="C22"/>
  <c r="E169"/>
  <c r="E108"/>
  <c r="D108"/>
  <c r="C108"/>
  <c r="D118"/>
  <c r="D31"/>
  <c r="G27" l="1"/>
  <c r="G48"/>
  <c r="G51"/>
  <c r="F52"/>
  <c r="E10"/>
  <c r="E22"/>
  <c r="D15"/>
  <c r="G121"/>
  <c r="F121"/>
  <c r="D112"/>
  <c r="C112"/>
  <c r="F72"/>
  <c r="F81"/>
  <c r="G81"/>
  <c r="D38"/>
  <c r="E112" l="1"/>
  <c r="E111" s="1"/>
  <c r="D37" l="1"/>
  <c r="F105"/>
  <c r="G105"/>
  <c r="G102"/>
  <c r="F47"/>
  <c r="G30"/>
  <c r="G24"/>
  <c r="F70"/>
  <c r="F71"/>
  <c r="G71"/>
  <c r="F103"/>
  <c r="F101"/>
  <c r="G70"/>
  <c r="F99"/>
  <c r="C111"/>
  <c r="D111"/>
  <c r="C154"/>
  <c r="C128"/>
  <c r="C126"/>
  <c r="C118"/>
  <c r="D169"/>
  <c r="D166" s="1"/>
  <c r="D161" s="1"/>
  <c r="D174"/>
  <c r="D167"/>
  <c r="C152"/>
  <c r="C130"/>
  <c r="D130"/>
  <c r="C161"/>
  <c r="C150"/>
  <c r="D144"/>
  <c r="C144"/>
  <c r="C142"/>
  <c r="D136"/>
  <c r="C136"/>
  <c r="C134"/>
  <c r="D150"/>
  <c r="G123"/>
  <c r="F123"/>
  <c r="E31"/>
  <c r="G31" s="1"/>
  <c r="C31"/>
  <c r="E172"/>
  <c r="E171" s="1"/>
  <c r="E126"/>
  <c r="G40"/>
  <c r="G42"/>
  <c r="G43"/>
  <c r="G44"/>
  <c r="G46"/>
  <c r="G47"/>
  <c r="F40"/>
  <c r="F42"/>
  <c r="F43"/>
  <c r="F44"/>
  <c r="F46"/>
  <c r="E38"/>
  <c r="E37" s="1"/>
  <c r="C7"/>
  <c r="D7"/>
  <c r="E7"/>
  <c r="G7"/>
  <c r="F8"/>
  <c r="G8"/>
  <c r="F9"/>
  <c r="G9"/>
  <c r="C10"/>
  <c r="D10"/>
  <c r="G10"/>
  <c r="F11"/>
  <c r="G11"/>
  <c r="F12"/>
  <c r="G12"/>
  <c r="C15"/>
  <c r="E15"/>
  <c r="F15"/>
  <c r="G15"/>
  <c r="F16"/>
  <c r="G16"/>
  <c r="F18"/>
  <c r="G18"/>
  <c r="C21"/>
  <c r="D21"/>
  <c r="E21"/>
  <c r="G22"/>
  <c r="F23"/>
  <c r="G23"/>
  <c r="F24"/>
  <c r="F26"/>
  <c r="G26"/>
  <c r="C27"/>
  <c r="F28"/>
  <c r="C29"/>
  <c r="E29"/>
  <c r="F29" s="1"/>
  <c r="F30"/>
  <c r="F31"/>
  <c r="F33"/>
  <c r="G33"/>
  <c r="F34"/>
  <c r="G34"/>
  <c r="C38"/>
  <c r="F39"/>
  <c r="G39"/>
  <c r="C45"/>
  <c r="C41" s="1"/>
  <c r="D45"/>
  <c r="D41"/>
  <c r="E45"/>
  <c r="E41" s="1"/>
  <c r="C48"/>
  <c r="F48" s="1"/>
  <c r="F61"/>
  <c r="G61"/>
  <c r="G62"/>
  <c r="F66"/>
  <c r="G66"/>
  <c r="F67"/>
  <c r="G67"/>
  <c r="F68"/>
  <c r="G68"/>
  <c r="F73"/>
  <c r="G73"/>
  <c r="F75"/>
  <c r="G75"/>
  <c r="F76"/>
  <c r="G76"/>
  <c r="F78"/>
  <c r="G78"/>
  <c r="F79"/>
  <c r="G79"/>
  <c r="F80"/>
  <c r="F82"/>
  <c r="G82"/>
  <c r="F83"/>
  <c r="G83"/>
  <c r="F84"/>
  <c r="G84"/>
  <c r="F85"/>
  <c r="G85"/>
  <c r="F86"/>
  <c r="G86"/>
  <c r="F87"/>
  <c r="G87"/>
  <c r="F88"/>
  <c r="G88"/>
  <c r="F89"/>
  <c r="G89"/>
  <c r="F92"/>
  <c r="G92"/>
  <c r="F97"/>
  <c r="G97"/>
  <c r="F98"/>
  <c r="F100"/>
  <c r="G100"/>
  <c r="F102"/>
  <c r="F104"/>
  <c r="G104"/>
  <c r="F113"/>
  <c r="G113"/>
  <c r="F114"/>
  <c r="G114"/>
  <c r="F115"/>
  <c r="G115"/>
  <c r="E118"/>
  <c r="F120"/>
  <c r="G120"/>
  <c r="F122"/>
  <c r="G122"/>
  <c r="F124"/>
  <c r="G124"/>
  <c r="F125"/>
  <c r="G125"/>
  <c r="G126"/>
  <c r="F127"/>
  <c r="G127"/>
  <c r="D128"/>
  <c r="E128"/>
  <c r="F128" s="1"/>
  <c r="F129"/>
  <c r="G129"/>
  <c r="E130"/>
  <c r="F131"/>
  <c r="G131"/>
  <c r="F132"/>
  <c r="G132"/>
  <c r="F133"/>
  <c r="G133"/>
  <c r="D134"/>
  <c r="E134"/>
  <c r="F134" s="1"/>
  <c r="F135"/>
  <c r="G135"/>
  <c r="E136"/>
  <c r="F137"/>
  <c r="G137"/>
  <c r="F138"/>
  <c r="G138"/>
  <c r="F139"/>
  <c r="G139"/>
  <c r="F140"/>
  <c r="G140"/>
  <c r="F141"/>
  <c r="G141"/>
  <c r="D142"/>
  <c r="E142"/>
  <c r="F142" s="1"/>
  <c r="F143"/>
  <c r="G143"/>
  <c r="E144"/>
  <c r="F144" s="1"/>
  <c r="F145"/>
  <c r="G145"/>
  <c r="F146"/>
  <c r="G146"/>
  <c r="F147"/>
  <c r="G147"/>
  <c r="F148"/>
  <c r="G148"/>
  <c r="F149"/>
  <c r="G149"/>
  <c r="E150"/>
  <c r="F150" s="1"/>
  <c r="F151"/>
  <c r="G151"/>
  <c r="E152"/>
  <c r="F153"/>
  <c r="E154"/>
  <c r="G154" s="1"/>
  <c r="F155"/>
  <c r="G155"/>
  <c r="F156"/>
  <c r="G156"/>
  <c r="E162"/>
  <c r="E164"/>
  <c r="C169"/>
  <c r="E166"/>
  <c r="E161" s="1"/>
  <c r="C172"/>
  <c r="C171" s="1"/>
  <c r="D172"/>
  <c r="D171" s="1"/>
  <c r="D160" s="1"/>
  <c r="E175"/>
  <c r="E174" s="1"/>
  <c r="F22"/>
  <c r="F7"/>
  <c r="F62"/>
  <c r="F112"/>
  <c r="G112"/>
  <c r="G111"/>
  <c r="F111"/>
  <c r="F154" l="1"/>
  <c r="E6"/>
  <c r="E160"/>
  <c r="C6"/>
  <c r="G128"/>
  <c r="D36"/>
  <c r="C37"/>
  <c r="C36" s="1"/>
  <c r="G144"/>
  <c r="G130"/>
  <c r="F38"/>
  <c r="F21"/>
  <c r="F10"/>
  <c r="E157"/>
  <c r="F126"/>
  <c r="F41"/>
  <c r="G41"/>
  <c r="F6"/>
  <c r="G21"/>
  <c r="D6"/>
  <c r="G6" s="1"/>
  <c r="G134"/>
  <c r="G45"/>
  <c r="G38"/>
  <c r="C157"/>
  <c r="F27"/>
  <c r="F45"/>
  <c r="F152"/>
  <c r="G136"/>
  <c r="F136"/>
  <c r="G150"/>
  <c r="F130"/>
  <c r="D157"/>
  <c r="F118"/>
  <c r="C160"/>
  <c r="G29"/>
  <c r="G142"/>
  <c r="G60"/>
  <c r="G118"/>
  <c r="F60"/>
  <c r="G157" l="1"/>
  <c r="F157"/>
  <c r="E36"/>
  <c r="E116" s="1"/>
  <c r="E159" s="1"/>
  <c r="G37"/>
  <c r="D116"/>
  <c r="G116" s="1"/>
  <c r="G36"/>
  <c r="F37"/>
  <c r="D159" l="1"/>
  <c r="C116"/>
  <c r="F36"/>
  <c r="C159" l="1"/>
  <c r="F116"/>
</calcChain>
</file>

<file path=xl/sharedStrings.xml><?xml version="1.0" encoding="utf-8"?>
<sst xmlns="http://schemas.openxmlformats.org/spreadsheetml/2006/main" count="350" uniqueCount="344">
  <si>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</si>
  <si>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</si>
  <si>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</si>
  <si>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</si>
  <si>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</si>
  <si>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</si>
  <si>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</si>
  <si>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</si>
  <si>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</si>
  <si>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</si>
  <si>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</si>
  <si>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</si>
  <si>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</si>
  <si>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</si>
  <si>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</si>
  <si>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</si>
  <si>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</si>
  <si>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</si>
  <si>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</si>
  <si>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Налог, взимаем. в связи с применением патент.сист.налог</t>
  </si>
  <si>
    <t xml:space="preserve">000 1 05 04000 02 000 110 </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</si>
  <si>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</si>
  <si>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</si>
  <si>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</si>
  <si>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</si>
  <si>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</si>
  <si>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</si>
  <si>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</si>
  <si>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</si>
  <si>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</si>
  <si>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</si>
  <si>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автономных учреждений, а также имущества государственных и муниципальных унитарных предприят</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</si>
  <si>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</si>
  <si>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</si>
  <si>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</si>
  <si>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автономных учреждений)</t>
  </si>
  <si>
    <t>000 1 11 05030 00 0000 120</t>
  </si>
  <si>
    <t>Прочие поступления от использования имущества, находящегося в собственности муниципальных районов(за исключением имущества муниципальных бюджетных и автономных учреждений.а также имущества муниципальных унитарных предприятий, в том числе казенных)</t>
  </si>
  <si>
    <t xml:space="preserve">000 1 11 09045 05 0000 120 </t>
  </si>
  <si>
    <t>ПЛАТЕЖИ ПРИ ПОЛЬЗОВАНИИ ПРИРОДНЫМИ РЕСУРСАМИ</t>
  </si>
  <si>
    <t>000 1 12 00000 00 0000 000</t>
  </si>
  <si>
    <t>Плата за негативное воздействие на окружающую среду</t>
  </si>
  <si>
    <t>000 1 12 01000 01 0000 120</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</si>
  <si>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</si>
  <si>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</si>
  <si>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</si>
  <si>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</si>
  <si>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</si>
  <si>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</si>
  <si>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</si>
  <si>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</si>
  <si>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</si>
  <si>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</si>
  <si>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</si>
  <si>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</si>
  <si>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</si>
  <si>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</si>
  <si>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</si>
  <si>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</si>
  <si>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</si>
  <si>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</si>
  <si>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</si>
  <si>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</si>
  <si>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</si>
  <si>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</si>
  <si>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</si>
  <si>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</si>
  <si>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</si>
  <si>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</si>
  <si>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</si>
  <si>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</si>
  <si>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</si>
  <si>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</si>
  <si>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</si>
  <si>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</si>
  <si>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Субсидии бюджетам муниципальных районов на реализацию федеральных целевых программ</t>
  </si>
  <si>
    <t>Субвенции бюджетам субъектов Российской Федерации и муниципальных образований</t>
  </si>
  <si>
    <t>Субвенции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</si>
  <si>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 xml:space="preserve">Субвенции бюджетам  на выполнение передаваемых полномочий субъектов Российской Федерации </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</si>
  <si>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</si>
  <si>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</si>
  <si>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Субвенции бюджетам муниципальных районов на администрирование расходов по  содержанию ребенка в семье опекуна и приемной семье, а также выплате возногражения, причитающегося приемному родителю</t>
  </si>
  <si>
    <t>Субвенции бюджетам муниципальных  районов на компенсацию части родительской платы за присмотр и уход за детьми в государственных и муниципальных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</si>
  <si>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</si>
  <si>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</si>
  <si>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</si>
  <si>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выполнение передаваемых  отдельных государственных  полномочий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</si>
  <si>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общеобразовательныхучреждений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</si>
  <si>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</si>
  <si>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по достижения ребенком возраста трех лет</t>
  </si>
  <si>
    <t xml:space="preserve">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</si>
  <si>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Субвенции  бюджетам муниципальных районов на  администрирование расходов по приему документов от родителей, расчету размера и выплате компенсации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</si>
  <si>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</si>
  <si>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</si>
  <si>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</si>
  <si>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</si>
  <si>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</si>
  <si>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</si>
  <si>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</si>
  <si>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</si>
  <si>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социальной поддержке и социальному обслуживанию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семей, имеющих детей(в том числе многодетных семей и одиноких родителей); малоимущих граждан</t>
  </si>
  <si>
    <t>000 2 02 30024 05 9382 151</t>
  </si>
  <si>
    <t>Субвенции бюджетам муниципальных районов  на выполнение передаваемых полномочий субъектов Российской Федерации по выплате социального пособия на погребение, установленного статьей 10 Федерального закона от 12 января 1996 года № 8-ФЗ «О погребении и похоронном деле»</t>
  </si>
  <si>
    <t>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в Пензенской области</t>
  </si>
  <si>
    <t>Субвенции бюджетам муниципальных районов  на выполнение передаваемых полномочий субъектов Российской Федерации по формированию, содержанию и использованию Архивного фонда Пензенской области</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</si>
  <si>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</si>
  <si>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Субвенции бюджетам муниципальных районов на исполнение государственных полномочий Пензенской области по осуществлению денежных выплат молодым специалистам (пед.работникам)муниципальных общеобразовательных организаций и муниципальных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</si>
  <si>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</si>
  <si>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государственных полномочий Пензенской области  по отлову, содержанию и дальнейшему использованию безнадзорных животных</t>
  </si>
  <si>
    <t>Субвенции  бюджетам муниципальных районов на выполнение передаваемых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</si>
  <si>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</si>
  <si>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осуществление первичного воинского учета на территориях, где отсутствуют комиссариаты</t>
  </si>
  <si>
    <t>Субвенции бюджетам муниципальных районов  на предоставление мер социальной поддержки граждан, подвершихся воздействию радиации</t>
  </si>
  <si>
    <t>Субвенции бюджетам муниципальных районов на компенсацию отдельным категориям граждан оплаты взноса на капит.ремонт общего имущества в многоквартирном доме</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</si>
  <si>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</si>
  <si>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</si>
  <si>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</si>
  <si>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000 2 19 00000 05 0000 000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</si>
  <si>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</si>
  <si>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Возврат остатков субвенций прошлых лет на предоставление гражданам субсидий на оплату жилого помещения и коммунальных услуг из бюджетов муниципальных районов</t>
  </si>
  <si>
    <t>Возврат остатков субвенций прошлых лет на выполнение передаваемых полномочий субъектов Российской Федерации по выплате социального пособия на погребение, установленного статьей 10 Федерального закона от 12 января 1996 года № 8-ФЗ «О погребении и похоронном деле», из бюджетов муниципальных районов</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</si>
  <si>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</si>
  <si>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</si>
  <si>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</si>
  <si>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</si>
  <si>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</si>
  <si>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</si>
  <si>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</si>
  <si>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</si>
  <si>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</si>
  <si>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</si>
  <si>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</si>
  <si>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</si>
  <si>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</si>
  <si>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</si>
  <si>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</si>
  <si>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</si>
  <si>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</si>
  <si>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</si>
  <si>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</si>
  <si>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</si>
  <si>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</si>
  <si>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</si>
  <si>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0309</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</si>
  <si>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</si>
  <si>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</si>
  <si>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</si>
  <si>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</si>
  <si>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</si>
  <si>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</si>
  <si>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</si>
  <si>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</si>
  <si>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</si>
  <si>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</si>
  <si>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</si>
  <si>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</si>
  <si>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</si>
  <si>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</si>
  <si>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</si>
  <si>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</si>
  <si>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</si>
  <si>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</si>
  <si>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</si>
  <si>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</si>
  <si>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</si>
  <si>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</si>
  <si>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</si>
  <si>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</si>
  <si>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</si>
  <si>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</si>
  <si>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</si>
  <si>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</si>
  <si>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</si>
  <si>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</si>
  <si>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</si>
  <si>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</si>
  <si>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</si>
  <si>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</si>
  <si>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</si>
  <si>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</si>
  <si>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</si>
  <si>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</si>
  <si>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</si>
  <si>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</si>
  <si>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</si>
  <si>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</si>
  <si>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</si>
  <si>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</si>
  <si>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</si>
  <si>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</si>
  <si>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</si>
  <si>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</si>
  <si>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</si>
  <si>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</si>
  <si>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</si>
  <si>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</si>
  <si>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</si>
  <si>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</si>
  <si>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</si>
  <si>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</si>
  <si>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</si>
  <si>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</si>
  <si>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</si>
  <si>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</si>
  <si>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</si>
  <si>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</si>
  <si>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</si>
  <si>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</si>
  <si>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</si>
  <si>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</si>
  <si>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</si>
  <si>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</si>
  <si>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</si>
  <si>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</si>
  <si>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</si>
  <si>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</si>
  <si>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</si>
  <si>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</si>
  <si>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</si>
  <si>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</si>
  <si>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</si>
  <si>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</si>
  <si>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</si>
  <si>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</si>
  <si>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</si>
  <si>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</si>
  <si>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</si>
  <si>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</si>
  <si>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</si>
  <si>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</si>
  <si>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</si>
  <si>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</si>
  <si>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</si>
  <si>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</si>
  <si>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Доходы от продажи земельных участков, находящигося в государственной и муниципальной собственности (за исключением земельных учаавтономных учреждений)</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</si>
  <si>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</si>
  <si>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000 114 02000 00 0000 410</t>
  </si>
  <si>
    <t>1105</t>
  </si>
  <si>
    <t xml:space="preserve">Другие вопросы  в области физической культуры и спорта </t>
  </si>
  <si>
    <t>0105</t>
  </si>
  <si>
    <t>Судебная  система</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</si>
  <si>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</si>
  <si>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</si>
  <si>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обеспечение предоставления жилых помещений детям-сиротам,оставшихся без попечения родителей,лицам из числа детей сирот и детей,оставшихся без родителей за счет бюджета  пензенской области</t>
  </si>
  <si>
    <t>Субвенции бюджетам на выплату госуд.пособий лицам,не подлежащим обязательному соц.страхованию на случай временной нетрудоспособности и в связи с матеинством, и лицам,уволенным в связи с ликвидацией организаций (прекращение деятельности,полномочий физическими лицами)</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</si>
  <si>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</si>
  <si>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</si>
  <si>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</si>
  <si>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</si>
  <si>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государственных полномочий в сфере организации отдыха и оздоровления детей</t>
  </si>
  <si>
    <t>Субвенции бюджам муниципальных районов на администрирование расходов на исполнение государственных полномочий в сфере организации отдыха и оздоровления детей</t>
  </si>
  <si>
    <t>Субвенции бюджетам муниципальных районам на осуществление полномочий по составлению (изменению) списков кандидатов в присяжные заседатели федеральных судов общей юрисдикции в РФ</t>
  </si>
  <si>
    <t>Прочие субсидии бюджетам муниципальных районов на капитальный ремонт муниципальных общеобразовательных организаций</t>
  </si>
  <si>
    <t xml:space="preserve">Субсидии бюджетам муниципальных районов на реализацию мероприятий по обеспечению жильем молодых семей </t>
  </si>
  <si>
    <t>Субвенции бюджетам муниципальных районов на выполнение передаваемых полномочий субьектов РФ,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</si>
  <si>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</si>
  <si>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Плата по соглашениям об установлении сервитута,заключеннным органами местного самоуправления муниципальных районов, органами местного сапоуправления сельских поселений,государственными или муниципальными предприятиями либо государственными или муниципальными учреждениями в отношенн земельных участков,государственная собственность на которые не разграничена и который расположены в границах сельских поселений и межселенных территорий муниципальных районов</t>
  </si>
  <si>
    <t>Земельный налог с физических лиц,обладающим земельным участком.ю расположенным в границах межселенных территорий</t>
  </si>
  <si>
    <t>ИНЫЕ МЕЖБЮДЖЕТНЫЕ ТРАНСФЕРТЫ</t>
  </si>
  <si>
    <t>Прочие межбюджетные трансферты бюджетам муниципальных районов на комплектование книжных фондов муниципальных общедоступных библиотек и государственных центральных библиотек субьектов РФ</t>
  </si>
  <si>
    <t>0505</t>
  </si>
  <si>
    <t>Другие вопросы в  области жилищно коммунального хозяйства</t>
  </si>
  <si>
    <t>Уточненный план                        на 2019год</t>
  </si>
  <si>
    <t>000 2 02 10000 00 0000 150</t>
  </si>
  <si>
    <t>000 2 02 15001 05 0000 150</t>
  </si>
  <si>
    <t>000 2 02 15002 05 0000 150</t>
  </si>
  <si>
    <t xml:space="preserve"> 000 2 02 20000 00 0000 150</t>
  </si>
  <si>
    <t>000 2 02 20051 00 0000 150</t>
  </si>
  <si>
    <t xml:space="preserve">000 2 02 25497 00 000 150 </t>
  </si>
  <si>
    <t>000 2 02 29999 00 0000 150</t>
  </si>
  <si>
    <t>000 2 02 29999 05 0000 150</t>
  </si>
  <si>
    <t>000 2 02 29999 05 9205 150</t>
  </si>
  <si>
    <t>000 2 02 29999 05 9206 150</t>
  </si>
  <si>
    <t xml:space="preserve">000 2 02 29999 05 9210 150 </t>
  </si>
  <si>
    <t xml:space="preserve">000 2 02 29999 05 9224 150 </t>
  </si>
  <si>
    <t xml:space="preserve">000 2 02 29999 05 9290150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</si>
  <si>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</si>
  <si>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</si>
  <si>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</si>
  <si>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</si>
  <si>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</si>
  <si>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</si>
  <si>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</si>
  <si>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</si>
  <si>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000 2 02 30024 04 9309 150</t>
  </si>
  <si>
    <t xml:space="preserve">000 2 02 30024 05 9310 150 </t>
  </si>
  <si>
    <t>Субвенции бюджетам на осуществление ежемесячной выплаты в связи с рождение (усыновление) первого ребенка</t>
  </si>
  <si>
    <t>000 2 19 60010 05 6327150</t>
  </si>
  <si>
    <t>000 2 19 60010 05 6320 150</t>
  </si>
  <si>
    <t>000 2 19 60010 00 0000 150</t>
  </si>
  <si>
    <t>000 2 02 40000 00 0000 150</t>
  </si>
  <si>
    <t>000 2 02 35573 05 000 150</t>
  </si>
  <si>
    <t>000 2 02 35462 05 0000 150</t>
  </si>
  <si>
    <t>000 2 02 35380 05 000 150</t>
  </si>
  <si>
    <t>000 2 02 35137 05 0000 150</t>
  </si>
  <si>
    <t>000 2 02 35120 05 0000 150</t>
  </si>
  <si>
    <t>000 2 02 35118 05 0000 150</t>
  </si>
  <si>
    <t>000 2 02 35084 05 9604 150</t>
  </si>
  <si>
    <t xml:space="preserve">000 2 02 35084 05 9335 150 </t>
  </si>
  <si>
    <t>000 2 02 35082 05 0000 150</t>
  </si>
  <si>
    <t>000 2 02 30024 05 9399 150</t>
  </si>
  <si>
    <t>000 2 02 30024 05 9398 150</t>
  </si>
  <si>
    <t>000 2 02 30024 05 9396 150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</si>
  <si>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</si>
  <si>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</si>
  <si>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</si>
  <si>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</si>
  <si>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</si>
  <si>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</si>
  <si>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</si>
  <si>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</si>
  <si>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</si>
  <si>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</si>
  <si>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</si>
  <si>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</si>
  <si>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</si>
  <si>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</si>
  <si>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</si>
  <si>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</si>
  <si>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</si>
  <si>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</si>
  <si>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</si>
  <si>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</si>
  <si>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000 2 02 30024 05 9312 150 </t>
  </si>
  <si>
    <t xml:space="preserve">000 2 02 30024 05 9311 150 </t>
  </si>
  <si>
    <t>000 2 02 30024 05 9363 150</t>
  </si>
  <si>
    <t xml:space="preserve">000 1 11 05313 00 0000 120 </t>
  </si>
  <si>
    <t>Прочие субсидии бюджетам муниципальных районов на реконструкцию и капитальный ремонт зданий сельских домов культуры</t>
  </si>
  <si>
    <t xml:space="preserve">000 2 02 29999 05 9232 150 </t>
  </si>
  <si>
    <t>Субвенции бюджетам муниципальных районов на выполнение передаваемых полномочий субьектов РФ по предоставлению социальных выплпт на улучшение жилищных условий многодетным семьям</t>
  </si>
  <si>
    <t>000 2 02 29999 05 9225 150</t>
  </si>
  <si>
    <t>Прочие субсидии бюджетам муниципальных районов на проведение мероприятий по антитерррористической защищенности объектов муниципальных образовтельных организаци</t>
  </si>
  <si>
    <t>Прочие межбюджетные трансферты общего характера</t>
  </si>
  <si>
    <t>000 2 02 30024 05 9394 150</t>
  </si>
  <si>
    <t>000 2 02 49999 05 9474 150</t>
  </si>
  <si>
    <t>000 2 02 4999 05 9706 150</t>
  </si>
  <si>
    <t>ЗАДОЛЖЕННОСТЬ ПО ОТМЕННЕНЫМ НАЛОГАМ</t>
  </si>
  <si>
    <t xml:space="preserve">000 1 09 0000 00 0000 000 </t>
  </si>
  <si>
    <t>000 1 09 04053 10 0000 000</t>
  </si>
  <si>
    <t>Земельный налог (по обязательствам, возникшим до 01 января 2006 г)</t>
  </si>
  <si>
    <t>об исполнении  бюджета  Малосердобинского  района  на  01.12.2019 г.</t>
  </si>
  <si>
    <t xml:space="preserve"> план                на январь-ноябрь  2019год</t>
  </si>
  <si>
    <t>% исполнения к плану январь -ноябрь  2019 года</t>
  </si>
  <si>
    <t>Исполнено на     01.12.2019г</t>
  </si>
</sst>
</file>

<file path=xl/styles.xml><?xml version="1.0" encoding="utf-8"?>
<styleSheet xmlns="http://schemas.openxmlformats.org/spreadsheetml/2006/main">
  <numFmts count="3">
    <numFmt numFmtId="164" formatCode="#,##0.0"/>
    <numFmt numFmtId="165" formatCode="000000"/>
    <numFmt numFmtId="166" formatCode="?"/>
  </numFmts>
  <fonts count="15">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63"/>
      </left>
      <right style="thin">
        <color indexed="63"/>
      </right>
      <top/>
      <bottom style="medium">
        <color indexed="63"/>
      </bottom>
      <diagonal/>
    </border>
    <border>
      <left style="thin">
        <color indexed="63"/>
      </left>
      <right style="thin">
        <color indexed="63"/>
      </right>
      <top style="thin">
        <color indexed="63"/>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96">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49" fontId="7" fillId="0" borderId="1" xfId="0" applyNumberFormat="1" applyFont="1" applyBorder="1" applyAlignment="1" applyProtection="1">
      <alignment horizontal="left" vertical="center" wrapText="1"/>
    </xf>
    <xf numFmtId="164" fontId="7" fillId="0" borderId="13" xfId="0" applyNumberFormat="1" applyFont="1" applyFill="1" applyBorder="1" applyAlignment="1">
      <alignment horizontal="center"/>
    </xf>
    <xf numFmtId="164" fontId="9" fillId="0" borderId="13" xfId="0" applyNumberFormat="1" applyFont="1" applyFill="1" applyBorder="1" applyAlignment="1">
      <alignment horizontal="center"/>
    </xf>
    <xf numFmtId="166" fontId="9" fillId="0" borderId="1" xfId="0" applyNumberFormat="1" applyFont="1" applyBorder="1" applyAlignment="1" applyProtection="1">
      <alignment horizontal="left" vertical="center" wrapText="1"/>
    </xf>
    <xf numFmtId="49" fontId="11" fillId="0" borderId="1" xfId="0" applyNumberFormat="1" applyFont="1" applyBorder="1" applyAlignment="1" applyProtection="1">
      <alignment horizontal="left" vertical="center" wrapText="1"/>
    </xf>
    <xf numFmtId="164" fontId="11" fillId="0" borderId="13" xfId="0" applyNumberFormat="1" applyFont="1" applyFill="1" applyBorder="1" applyAlignment="1">
      <alignment horizontal="center"/>
    </xf>
    <xf numFmtId="49" fontId="12" fillId="0" borderId="4" xfId="0" applyNumberFormat="1" applyFont="1" applyBorder="1" applyAlignment="1">
      <alignment horizontal="left" vertical="center" wrapText="1"/>
    </xf>
    <xf numFmtId="49" fontId="12" fillId="0" borderId="14" xfId="0" applyNumberFormat="1" applyFont="1" applyBorder="1" applyAlignment="1">
      <alignment horizontal="center"/>
    </xf>
    <xf numFmtId="164" fontId="12" fillId="0" borderId="14" xfId="0" applyNumberFormat="1" applyFont="1" applyFill="1" applyBorder="1" applyAlignment="1">
      <alignment horizontal="center"/>
    </xf>
    <xf numFmtId="164" fontId="12" fillId="0" borderId="15" xfId="0" applyNumberFormat="1" applyFont="1" applyFill="1" applyBorder="1" applyAlignment="1">
      <alignment horizontal="center"/>
    </xf>
    <xf numFmtId="164" fontId="12" fillId="0" borderId="14" xfId="0" applyNumberFormat="1" applyFont="1" applyBorder="1" applyAlignment="1">
      <alignment horizontal="center"/>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49" fontId="9" fillId="0" borderId="12" xfId="0" applyNumberFormat="1" applyFont="1" applyBorder="1" applyAlignment="1" applyProtection="1">
      <alignment horizontal="left" vertical="center" wrapText="1"/>
    </xf>
    <xf numFmtId="0" fontId="9" fillId="0" borderId="1" xfId="0" applyFont="1" applyBorder="1" applyAlignment="1">
      <alignment horizontal="justify" vertical="top" wrapText="1"/>
    </xf>
    <xf numFmtId="0" fontId="9" fillId="0" borderId="8" xfId="0" applyNumberFormat="1" applyFont="1" applyBorder="1" applyAlignment="1">
      <alignment horizontal="left" vertical="center" wrapText="1"/>
    </xf>
    <xf numFmtId="0" fontId="7" fillId="0" borderId="12" xfId="0" applyFont="1" applyBorder="1" applyAlignment="1">
      <alignment horizontal="left" wrapText="1"/>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81"/>
  <sheetViews>
    <sheetView tabSelected="1" view="pageBreakPreview" topLeftCell="A154" zoomScale="90" zoomScaleNormal="90" zoomScaleSheetLayoutView="90" workbookViewId="0">
      <selection activeCell="D177" sqref="D177"/>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92" t="s">
        <v>0</v>
      </c>
      <c r="B1" s="92"/>
      <c r="C1" s="92"/>
      <c r="D1" s="92"/>
      <c r="E1" s="92"/>
      <c r="F1" s="7"/>
      <c r="G1" s="8"/>
    </row>
    <row r="2" spans="1:7" ht="21">
      <c r="A2" s="92" t="s">
        <v>340</v>
      </c>
      <c r="B2" s="92"/>
      <c r="C2" s="92"/>
      <c r="D2" s="92"/>
      <c r="E2" s="92"/>
      <c r="F2" s="6"/>
      <c r="G2" s="8"/>
    </row>
    <row r="3" spans="1:7">
      <c r="A3" s="9"/>
      <c r="B3" s="10"/>
      <c r="C3" s="11"/>
      <c r="D3" s="11"/>
      <c r="E3" s="12"/>
      <c r="F3" s="12"/>
      <c r="G3" s="8"/>
    </row>
    <row r="4" spans="1:7" ht="12.75">
      <c r="A4" s="10"/>
      <c r="B4" s="10"/>
      <c r="C4" s="11"/>
      <c r="D4" s="11"/>
      <c r="E4" s="93" t="s">
        <v>1</v>
      </c>
      <c r="F4" s="93"/>
      <c r="G4" s="93"/>
    </row>
    <row r="5" spans="1:7" ht="78.75" customHeight="1" thickBot="1">
      <c r="A5" s="13" t="s">
        <v>2</v>
      </c>
      <c r="B5" s="14" t="s">
        <v>3</v>
      </c>
      <c r="C5" s="15" t="s">
        <v>262</v>
      </c>
      <c r="D5" s="15" t="s">
        <v>341</v>
      </c>
      <c r="E5" s="15" t="s">
        <v>343</v>
      </c>
      <c r="F5" s="14" t="s">
        <v>4</v>
      </c>
      <c r="G5" s="16" t="s">
        <v>342</v>
      </c>
    </row>
    <row r="6" spans="1:7" s="21" customFormat="1" ht="16.5" customHeight="1" thickBot="1">
      <c r="A6" s="17" t="s">
        <v>5</v>
      </c>
      <c r="B6" s="18" t="s">
        <v>6</v>
      </c>
      <c r="C6" s="19">
        <f>SUM(C7,C9,C10,C15,C21,C27,C31,C34,C29)</f>
        <v>20717.7</v>
      </c>
      <c r="D6" s="19">
        <f>SUM(D7,D9,D10,D15,D21,D27,D31,D34,D29)</f>
        <v>17754.200000000004</v>
      </c>
      <c r="E6" s="19">
        <f>SUM(E7,E9,E10,E15,E21,E27,E31,E34,E29,E35,E19)</f>
        <v>18298.100000000006</v>
      </c>
      <c r="F6" s="19">
        <f t="shared" ref="F6:F46" si="0">E6/C6*100</f>
        <v>88.321097419115077</v>
      </c>
      <c r="G6" s="20">
        <f t="shared" ref="G6:G11" si="1">E6/D6*100</f>
        <v>103.06350046749502</v>
      </c>
    </row>
    <row r="7" spans="1:7" s="21" customFormat="1" ht="18" customHeight="1">
      <c r="A7" s="22" t="s">
        <v>7</v>
      </c>
      <c r="B7" s="23" t="s">
        <v>8</v>
      </c>
      <c r="C7" s="24">
        <f>SUM(C8:C8)</f>
        <v>10675</v>
      </c>
      <c r="D7" s="24">
        <f>SUM(D8:D8)</f>
        <v>9679.1</v>
      </c>
      <c r="E7" s="24">
        <f>SUM(E8:E8)</f>
        <v>9681.2000000000007</v>
      </c>
      <c r="F7" s="24">
        <f t="shared" si="0"/>
        <v>90.690398126463705</v>
      </c>
      <c r="G7" s="25">
        <f t="shared" si="1"/>
        <v>100.02169623208769</v>
      </c>
    </row>
    <row r="8" spans="1:7" ht="17.25" customHeight="1">
      <c r="A8" s="26" t="s">
        <v>9</v>
      </c>
      <c r="B8" s="27" t="s">
        <v>10</v>
      </c>
      <c r="C8" s="28">
        <v>10675</v>
      </c>
      <c r="D8" s="28">
        <v>9679.1</v>
      </c>
      <c r="E8" s="28">
        <v>9681.2000000000007</v>
      </c>
      <c r="F8" s="28">
        <f t="shared" si="0"/>
        <v>90.690398126463705</v>
      </c>
      <c r="G8" s="29">
        <f t="shared" si="1"/>
        <v>100.02169623208769</v>
      </c>
    </row>
    <row r="9" spans="1:7" ht="35.25" customHeight="1">
      <c r="A9" s="30" t="s">
        <v>11</v>
      </c>
      <c r="B9" s="31" t="s">
        <v>12</v>
      </c>
      <c r="C9" s="32">
        <v>1300.9000000000001</v>
      </c>
      <c r="D9" s="32">
        <v>1202.7</v>
      </c>
      <c r="E9" s="32">
        <v>1335.4</v>
      </c>
      <c r="F9" s="32">
        <f t="shared" si="0"/>
        <v>102.65201014682144</v>
      </c>
      <c r="G9" s="25">
        <f t="shared" si="1"/>
        <v>111.03350794046729</v>
      </c>
    </row>
    <row r="10" spans="1:7" s="21" customFormat="1" ht="17.25" customHeight="1">
      <c r="A10" s="30" t="s">
        <v>13</v>
      </c>
      <c r="B10" s="31" t="s">
        <v>14</v>
      </c>
      <c r="C10" s="32">
        <f>(C11+C12+C13)</f>
        <v>2937</v>
      </c>
      <c r="D10" s="32">
        <f>(D11+D12)</f>
        <v>2747.3</v>
      </c>
      <c r="E10" s="32">
        <f>(E11+E12+E14)</f>
        <v>2749.5</v>
      </c>
      <c r="F10" s="32">
        <f t="shared" si="0"/>
        <v>93.615934627170589</v>
      </c>
      <c r="G10" s="25">
        <f t="shared" si="1"/>
        <v>100.08007862264769</v>
      </c>
    </row>
    <row r="11" spans="1:7" ht="33.75" customHeight="1">
      <c r="A11" s="26" t="s">
        <v>15</v>
      </c>
      <c r="B11" s="27" t="s">
        <v>16</v>
      </c>
      <c r="C11" s="28">
        <v>1655</v>
      </c>
      <c r="D11" s="28">
        <v>1492</v>
      </c>
      <c r="E11" s="28">
        <v>1493.6</v>
      </c>
      <c r="F11" s="28">
        <f t="shared" si="0"/>
        <v>90.247734138972802</v>
      </c>
      <c r="G11" s="29">
        <f t="shared" si="1"/>
        <v>100.10723860589812</v>
      </c>
    </row>
    <row r="12" spans="1:7" ht="15.75">
      <c r="A12" s="26" t="s">
        <v>17</v>
      </c>
      <c r="B12" s="27" t="s">
        <v>18</v>
      </c>
      <c r="C12" s="28">
        <v>1282</v>
      </c>
      <c r="D12" s="28">
        <v>1255.3</v>
      </c>
      <c r="E12" s="28">
        <v>1255.9000000000001</v>
      </c>
      <c r="F12" s="28">
        <f t="shared" si="0"/>
        <v>97.964118564742591</v>
      </c>
      <c r="G12" s="29">
        <f t="shared" ref="G12:G33" si="2">E12/D12*100</f>
        <v>100.04779733928146</v>
      </c>
    </row>
    <row r="13" spans="1:7" ht="22.5" customHeight="1">
      <c r="A13" s="26" t="s">
        <v>19</v>
      </c>
      <c r="B13" s="27" t="s">
        <v>20</v>
      </c>
      <c r="C13" s="28"/>
      <c r="D13" s="28"/>
      <c r="E13" s="28"/>
      <c r="F13" s="28"/>
      <c r="G13" s="29"/>
    </row>
    <row r="14" spans="1:7" ht="46.5" customHeight="1">
      <c r="A14" s="26" t="s">
        <v>257</v>
      </c>
      <c r="B14" s="27"/>
      <c r="C14" s="28"/>
      <c r="D14" s="28"/>
      <c r="E14" s="28"/>
      <c r="F14" s="28"/>
      <c r="G14" s="29"/>
    </row>
    <row r="15" spans="1:7" s="21" customFormat="1" ht="19.5" customHeight="1">
      <c r="A15" s="30" t="s">
        <v>21</v>
      </c>
      <c r="B15" s="31" t="s">
        <v>22</v>
      </c>
      <c r="C15" s="32">
        <f>(C16+C17+C18)</f>
        <v>711</v>
      </c>
      <c r="D15" s="32">
        <f>(D16+D17+D18)</f>
        <v>697.9</v>
      </c>
      <c r="E15" s="32">
        <f>(E16+E17+E18)</f>
        <v>867.9</v>
      </c>
      <c r="F15" s="32">
        <f t="shared" si="0"/>
        <v>122.0675105485232</v>
      </c>
      <c r="G15" s="25">
        <f t="shared" si="2"/>
        <v>124.35879065768735</v>
      </c>
    </row>
    <row r="16" spans="1:7" s="21" customFormat="1" ht="48" customHeight="1">
      <c r="A16" s="26" t="s">
        <v>23</v>
      </c>
      <c r="B16" s="27" t="s">
        <v>24</v>
      </c>
      <c r="C16" s="28">
        <v>400</v>
      </c>
      <c r="D16" s="28">
        <v>400</v>
      </c>
      <c r="E16" s="28">
        <v>486</v>
      </c>
      <c r="F16" s="28">
        <f t="shared" si="0"/>
        <v>121.50000000000001</v>
      </c>
      <c r="G16" s="29">
        <f t="shared" si="2"/>
        <v>121.50000000000001</v>
      </c>
    </row>
    <row r="17" spans="1:7" s="21" customFormat="1" ht="66.75" customHeight="1">
      <c r="A17" s="26" t="s">
        <v>25</v>
      </c>
      <c r="B17" s="27" t="s">
        <v>26</v>
      </c>
      <c r="C17" s="28"/>
      <c r="D17" s="28"/>
      <c r="E17" s="28"/>
      <c r="F17" s="28"/>
      <c r="G17" s="29"/>
    </row>
    <row r="18" spans="1:7" s="21" customFormat="1" ht="48.75" customHeight="1">
      <c r="A18" s="26" t="s">
        <v>27</v>
      </c>
      <c r="B18" s="27" t="s">
        <v>28</v>
      </c>
      <c r="C18" s="28">
        <v>311</v>
      </c>
      <c r="D18" s="28">
        <v>297.89999999999998</v>
      </c>
      <c r="E18" s="28">
        <v>381.9</v>
      </c>
      <c r="F18" s="28">
        <f t="shared" si="0"/>
        <v>122.79742765273312</v>
      </c>
      <c r="G18" s="29">
        <f t="shared" si="2"/>
        <v>128.19738167170192</v>
      </c>
    </row>
    <row r="19" spans="1:7" s="21" customFormat="1" ht="48.75" customHeight="1">
      <c r="A19" s="30" t="s">
        <v>336</v>
      </c>
      <c r="B19" s="31" t="s">
        <v>337</v>
      </c>
      <c r="C19" s="28"/>
      <c r="D19" s="28"/>
      <c r="E19" s="32">
        <f>SUM(E20)</f>
        <v>1.4</v>
      </c>
      <c r="F19" s="28"/>
      <c r="G19" s="29"/>
    </row>
    <row r="20" spans="1:7" s="21" customFormat="1" ht="48.75" customHeight="1">
      <c r="A20" s="26" t="s">
        <v>339</v>
      </c>
      <c r="B20" s="27" t="s">
        <v>338</v>
      </c>
      <c r="C20" s="28"/>
      <c r="D20" s="28"/>
      <c r="E20" s="28">
        <v>1.4</v>
      </c>
      <c r="F20" s="28"/>
      <c r="G20" s="29"/>
    </row>
    <row r="21" spans="1:7" s="21" customFormat="1" ht="47.25">
      <c r="A21" s="30" t="s">
        <v>29</v>
      </c>
      <c r="B21" s="31" t="s">
        <v>30</v>
      </c>
      <c r="C21" s="32">
        <f>SUM(C22+C26)</f>
        <v>1810</v>
      </c>
      <c r="D21" s="32">
        <f>SUM(D22+D26)</f>
        <v>1750.7</v>
      </c>
      <c r="E21" s="32">
        <f>E22+E26</f>
        <v>1857.9</v>
      </c>
      <c r="F21" s="32">
        <f t="shared" si="0"/>
        <v>102.646408839779</v>
      </c>
      <c r="G21" s="25">
        <f t="shared" si="2"/>
        <v>106.12326497972239</v>
      </c>
    </row>
    <row r="22" spans="1:7" s="21" customFormat="1" ht="96" customHeight="1">
      <c r="A22" s="30" t="s">
        <v>31</v>
      </c>
      <c r="B22" s="31" t="s">
        <v>32</v>
      </c>
      <c r="C22" s="32">
        <f>SUM(C23:C25)</f>
        <v>1587</v>
      </c>
      <c r="D22" s="32">
        <f>SUM(D23:D25)</f>
        <v>1578</v>
      </c>
      <c r="E22" s="32">
        <f>SUM(E23:E25)</f>
        <v>1685.1000000000001</v>
      </c>
      <c r="F22" s="32">
        <f t="shared" si="0"/>
        <v>106.18147448015122</v>
      </c>
      <c r="G22" s="25">
        <f t="shared" si="2"/>
        <v>106.78707224334603</v>
      </c>
    </row>
    <row r="23" spans="1:7" ht="78.75">
      <c r="A23" s="26" t="s">
        <v>33</v>
      </c>
      <c r="B23" s="27" t="s">
        <v>34</v>
      </c>
      <c r="C23" s="28">
        <v>1500</v>
      </c>
      <c r="D23" s="28">
        <v>1500</v>
      </c>
      <c r="E23" s="28">
        <v>1606.4</v>
      </c>
      <c r="F23" s="28">
        <f t="shared" si="0"/>
        <v>107.09333333333333</v>
      </c>
      <c r="G23" s="29">
        <f t="shared" si="2"/>
        <v>107.09333333333333</v>
      </c>
    </row>
    <row r="24" spans="1:7" ht="85.5" customHeight="1">
      <c r="A24" s="26" t="s">
        <v>35</v>
      </c>
      <c r="B24" s="27" t="s">
        <v>36</v>
      </c>
      <c r="C24" s="28">
        <v>87</v>
      </c>
      <c r="D24" s="28">
        <v>78</v>
      </c>
      <c r="E24" s="28">
        <v>78.3</v>
      </c>
      <c r="F24" s="28">
        <f t="shared" si="0"/>
        <v>90</v>
      </c>
      <c r="G24" s="29">
        <f t="shared" si="2"/>
        <v>100.38461538461539</v>
      </c>
    </row>
    <row r="25" spans="1:7" ht="177.75" customHeight="1">
      <c r="A25" s="88" t="s">
        <v>256</v>
      </c>
      <c r="B25" s="27" t="s">
        <v>326</v>
      </c>
      <c r="C25" s="28"/>
      <c r="D25" s="28"/>
      <c r="E25" s="28">
        <v>0.4</v>
      </c>
      <c r="F25" s="28"/>
      <c r="G25" s="29"/>
    </row>
    <row r="26" spans="1:7" ht="96.75" customHeight="1">
      <c r="A26" s="26" t="s">
        <v>37</v>
      </c>
      <c r="B26" s="27" t="s">
        <v>38</v>
      </c>
      <c r="C26" s="28">
        <v>223</v>
      </c>
      <c r="D26" s="28">
        <v>172.7</v>
      </c>
      <c r="E26" s="28">
        <v>172.8</v>
      </c>
      <c r="F26" s="28">
        <f t="shared" si="0"/>
        <v>77.488789237668172</v>
      </c>
      <c r="G26" s="29">
        <f t="shared" si="2"/>
        <v>100.05790387955994</v>
      </c>
    </row>
    <row r="27" spans="1:7" s="21" customFormat="1" ht="16.5" customHeight="1">
      <c r="A27" s="30" t="s">
        <v>39</v>
      </c>
      <c r="B27" s="31" t="s">
        <v>40</v>
      </c>
      <c r="C27" s="32">
        <f>C28</f>
        <v>7</v>
      </c>
      <c r="D27" s="32">
        <f>D28</f>
        <v>1.5</v>
      </c>
      <c r="E27" s="32">
        <f>SUM(E28)</f>
        <v>1.5</v>
      </c>
      <c r="F27" s="32">
        <f t="shared" si="0"/>
        <v>21.428571428571427</v>
      </c>
      <c r="G27" s="29">
        <f t="shared" si="2"/>
        <v>100</v>
      </c>
    </row>
    <row r="28" spans="1:7" s="21" customFormat="1" ht="23.25" customHeight="1">
      <c r="A28" s="26" t="s">
        <v>41</v>
      </c>
      <c r="B28" s="27" t="s">
        <v>42</v>
      </c>
      <c r="C28" s="28">
        <v>7</v>
      </c>
      <c r="D28" s="28">
        <v>1.5</v>
      </c>
      <c r="E28" s="28">
        <v>1.5</v>
      </c>
      <c r="F28" s="28">
        <f t="shared" si="0"/>
        <v>21.428571428571427</v>
      </c>
      <c r="G28" s="29">
        <f t="shared" si="2"/>
        <v>100</v>
      </c>
    </row>
    <row r="29" spans="1:7" s="21" customFormat="1" ht="50.25" customHeight="1">
      <c r="A29" s="30" t="s">
        <v>43</v>
      </c>
      <c r="B29" s="31" t="s">
        <v>44</v>
      </c>
      <c r="C29" s="32">
        <f>SUM(C30)</f>
        <v>1004</v>
      </c>
      <c r="D29" s="32">
        <f>SUM(D30)</f>
        <v>627</v>
      </c>
      <c r="E29" s="32">
        <f>SUM(E30)</f>
        <v>628.70000000000005</v>
      </c>
      <c r="F29" s="32">
        <f t="shared" si="0"/>
        <v>62.619521912350606</v>
      </c>
      <c r="G29" s="25">
        <f t="shared" si="2"/>
        <v>100.27113237639553</v>
      </c>
    </row>
    <row r="30" spans="1:7" s="21" customFormat="1" ht="31.5">
      <c r="A30" s="26" t="s">
        <v>45</v>
      </c>
      <c r="B30" s="27" t="s">
        <v>46</v>
      </c>
      <c r="C30" s="28">
        <v>1004</v>
      </c>
      <c r="D30" s="28">
        <v>627</v>
      </c>
      <c r="E30" s="28">
        <v>628.70000000000005</v>
      </c>
      <c r="F30" s="28">
        <f t="shared" si="0"/>
        <v>62.619521912350606</v>
      </c>
      <c r="G30" s="29">
        <f t="shared" si="2"/>
        <v>100.27113237639553</v>
      </c>
    </row>
    <row r="31" spans="1:7" s="21" customFormat="1" ht="31.5">
      <c r="A31" s="30" t="s">
        <v>47</v>
      </c>
      <c r="B31" s="31" t="s">
        <v>48</v>
      </c>
      <c r="C31" s="32">
        <f>C32+C33</f>
        <v>1224.3</v>
      </c>
      <c r="D31" s="32">
        <f>D32+D33</f>
        <v>37</v>
      </c>
      <c r="E31" s="32">
        <f>E32+E33</f>
        <v>85.7</v>
      </c>
      <c r="F31" s="32">
        <f t="shared" si="0"/>
        <v>6.9999183206730375</v>
      </c>
      <c r="G31" s="25">
        <f t="shared" si="2"/>
        <v>231.62162162162164</v>
      </c>
    </row>
    <row r="32" spans="1:7" s="21" customFormat="1" ht="87.75" customHeight="1">
      <c r="A32" s="26" t="s">
        <v>235</v>
      </c>
      <c r="B32" s="26" t="s">
        <v>236</v>
      </c>
      <c r="C32" s="28">
        <v>824.3</v>
      </c>
      <c r="D32" s="28"/>
      <c r="E32" s="28"/>
      <c r="F32" s="28"/>
      <c r="G32" s="29"/>
    </row>
    <row r="33" spans="1:7" s="21" customFormat="1" ht="47.25">
      <c r="A33" s="26" t="s">
        <v>234</v>
      </c>
      <c r="B33" s="27" t="s">
        <v>49</v>
      </c>
      <c r="C33" s="28">
        <v>400</v>
      </c>
      <c r="D33" s="28">
        <v>37</v>
      </c>
      <c r="E33" s="28">
        <v>85.7</v>
      </c>
      <c r="F33" s="28">
        <f t="shared" si="0"/>
        <v>21.425000000000001</v>
      </c>
      <c r="G33" s="29">
        <f t="shared" si="2"/>
        <v>231.62162162162164</v>
      </c>
    </row>
    <row r="34" spans="1:7" s="21" customFormat="1" ht="16.5" customHeight="1">
      <c r="A34" s="30" t="s">
        <v>50</v>
      </c>
      <c r="B34" s="31" t="s">
        <v>51</v>
      </c>
      <c r="C34" s="32">
        <v>1048.5</v>
      </c>
      <c r="D34" s="32">
        <v>1011</v>
      </c>
      <c r="E34" s="32">
        <v>1088.9000000000001</v>
      </c>
      <c r="F34" s="32">
        <f t="shared" si="0"/>
        <v>103.85312350977587</v>
      </c>
      <c r="G34" s="25">
        <f>E34/D34*100</f>
        <v>107.70524233432246</v>
      </c>
    </row>
    <row r="35" spans="1:7" s="21" customFormat="1" ht="16.5" customHeight="1">
      <c r="A35" s="33" t="s">
        <v>52</v>
      </c>
      <c r="B35" s="34" t="s">
        <v>53</v>
      </c>
      <c r="C35" s="35"/>
      <c r="D35" s="35"/>
      <c r="E35" s="35"/>
      <c r="F35" s="35"/>
      <c r="G35" s="36"/>
    </row>
    <row r="36" spans="1:7" s="21" customFormat="1" ht="18.75" customHeight="1">
      <c r="A36" s="37" t="s">
        <v>54</v>
      </c>
      <c r="B36" s="18" t="s">
        <v>55</v>
      </c>
      <c r="C36" s="19">
        <f>C37+C111</f>
        <v>234297.39999999994</v>
      </c>
      <c r="D36" s="19">
        <f>D37+D111</f>
        <v>207280.8</v>
      </c>
      <c r="E36" s="19">
        <f>E37+E111</f>
        <v>207245.7</v>
      </c>
      <c r="F36" s="19">
        <f t="shared" si="0"/>
        <v>88.454118568964091</v>
      </c>
      <c r="G36" s="20">
        <f t="shared" ref="G36:G46" si="3">E36/D36*100</f>
        <v>99.98306644899094</v>
      </c>
    </row>
    <row r="37" spans="1:7" s="21" customFormat="1" ht="54.75" customHeight="1">
      <c r="A37" s="38" t="s">
        <v>56</v>
      </c>
      <c r="B37" s="23" t="s">
        <v>57</v>
      </c>
      <c r="C37" s="24">
        <f>C38+C48+C60+C108</f>
        <v>234687.09999999995</v>
      </c>
      <c r="D37" s="24">
        <f>D38+D48+D60+D108</f>
        <v>207670.5</v>
      </c>
      <c r="E37" s="24">
        <f>E38+E48+E60+E108</f>
        <v>207635.40000000002</v>
      </c>
      <c r="F37" s="24">
        <f t="shared" si="0"/>
        <v>88.473290606940083</v>
      </c>
      <c r="G37" s="25">
        <f t="shared" si="3"/>
        <v>99.983098225313668</v>
      </c>
    </row>
    <row r="38" spans="1:7" s="21" customFormat="1" ht="31.5">
      <c r="A38" s="30" t="s">
        <v>58</v>
      </c>
      <c r="B38" s="31" t="s">
        <v>263</v>
      </c>
      <c r="C38" s="32">
        <f>C39+C47</f>
        <v>64770.6</v>
      </c>
      <c r="D38" s="32">
        <f>D39+D47</f>
        <v>56236.899999999994</v>
      </c>
      <c r="E38" s="32">
        <f>E39+E47</f>
        <v>56236.899999999994</v>
      </c>
      <c r="F38" s="32">
        <f t="shared" si="0"/>
        <v>86.824732208749026</v>
      </c>
      <c r="G38" s="25">
        <f t="shared" si="3"/>
        <v>100</v>
      </c>
    </row>
    <row r="39" spans="1:7" ht="31.5">
      <c r="A39" s="26" t="s">
        <v>59</v>
      </c>
      <c r="B39" s="27" t="s">
        <v>264</v>
      </c>
      <c r="C39" s="39">
        <v>63217.599999999999</v>
      </c>
      <c r="D39" s="39">
        <v>54791.7</v>
      </c>
      <c r="E39" s="39">
        <v>54791.7</v>
      </c>
      <c r="F39" s="28">
        <f t="shared" si="0"/>
        <v>86.671591455544032</v>
      </c>
      <c r="G39" s="29">
        <f t="shared" si="3"/>
        <v>100</v>
      </c>
    </row>
    <row r="40" spans="1:7" ht="23.25" hidden="1" customHeight="1">
      <c r="A40" s="26" t="s">
        <v>60</v>
      </c>
      <c r="B40" s="27" t="s">
        <v>61</v>
      </c>
      <c r="C40" s="39"/>
      <c r="D40" s="39"/>
      <c r="E40" s="39"/>
      <c r="F40" s="28" t="e">
        <f t="shared" si="0"/>
        <v>#DIV/0!</v>
      </c>
      <c r="G40" s="29" t="e">
        <f t="shared" si="3"/>
        <v>#DIV/0!</v>
      </c>
    </row>
    <row r="41" spans="1:7" s="21" customFormat="1" ht="26.25" hidden="1" customHeight="1">
      <c r="A41" s="30" t="s">
        <v>62</v>
      </c>
      <c r="B41" s="31" t="s">
        <v>63</v>
      </c>
      <c r="C41" s="32">
        <f>SUM(C42+C44+C45)</f>
        <v>0</v>
      </c>
      <c r="D41" s="32">
        <f>SUM(D42+D44+D45)</f>
        <v>0</v>
      </c>
      <c r="E41" s="32">
        <f>SUM(E42+E44+E45)</f>
        <v>0</v>
      </c>
      <c r="F41" s="28" t="e">
        <f t="shared" si="0"/>
        <v>#DIV/0!</v>
      </c>
      <c r="G41" s="29" t="e">
        <f t="shared" si="3"/>
        <v>#DIV/0!</v>
      </c>
    </row>
    <row r="42" spans="1:7" s="21" customFormat="1" ht="26.25" hidden="1" customHeight="1">
      <c r="A42" s="26" t="s">
        <v>64</v>
      </c>
      <c r="B42" s="27" t="s">
        <v>65</v>
      </c>
      <c r="C42" s="28"/>
      <c r="D42" s="28"/>
      <c r="E42" s="28"/>
      <c r="F42" s="28" t="e">
        <f t="shared" si="0"/>
        <v>#DIV/0!</v>
      </c>
      <c r="G42" s="29" t="e">
        <f t="shared" si="3"/>
        <v>#DIV/0!</v>
      </c>
    </row>
    <row r="43" spans="1:7" s="21" customFormat="1" ht="26.25" hidden="1" customHeight="1">
      <c r="A43" s="26" t="s">
        <v>66</v>
      </c>
      <c r="B43" s="27" t="s">
        <v>67</v>
      </c>
      <c r="C43" s="28"/>
      <c r="D43" s="28"/>
      <c r="E43" s="28"/>
      <c r="F43" s="28" t="e">
        <f t="shared" si="0"/>
        <v>#DIV/0!</v>
      </c>
      <c r="G43" s="29" t="e">
        <f t="shared" si="3"/>
        <v>#DIV/0!</v>
      </c>
    </row>
    <row r="44" spans="1:7" s="21" customFormat="1" ht="41.25" hidden="1" customHeight="1">
      <c r="A44" s="26" t="s">
        <v>68</v>
      </c>
      <c r="B44" s="27" t="s">
        <v>69</v>
      </c>
      <c r="C44" s="28"/>
      <c r="D44" s="28"/>
      <c r="E44" s="28"/>
      <c r="F44" s="28" t="e">
        <f t="shared" si="0"/>
        <v>#DIV/0!</v>
      </c>
      <c r="G44" s="29" t="e">
        <f t="shared" si="3"/>
        <v>#DIV/0!</v>
      </c>
    </row>
    <row r="45" spans="1:7" ht="22.5" hidden="1" customHeight="1">
      <c r="A45" s="30" t="s">
        <v>70</v>
      </c>
      <c r="B45" s="27" t="s">
        <v>71</v>
      </c>
      <c r="C45" s="40">
        <f>SUM(C46)</f>
        <v>0</v>
      </c>
      <c r="D45" s="40">
        <f>SUM(D46)</f>
        <v>0</v>
      </c>
      <c r="E45" s="40">
        <f>E46</f>
        <v>0</v>
      </c>
      <c r="F45" s="28" t="e">
        <f t="shared" si="0"/>
        <v>#DIV/0!</v>
      </c>
      <c r="G45" s="29" t="e">
        <f t="shared" si="3"/>
        <v>#DIV/0!</v>
      </c>
    </row>
    <row r="46" spans="1:7" ht="19.5" hidden="1" customHeight="1">
      <c r="A46" s="26" t="s">
        <v>72</v>
      </c>
      <c r="B46" s="27" t="s">
        <v>73</v>
      </c>
      <c r="C46" s="39"/>
      <c r="D46" s="39"/>
      <c r="E46" s="39"/>
      <c r="F46" s="28" t="e">
        <f t="shared" si="0"/>
        <v>#DIV/0!</v>
      </c>
      <c r="G46" s="29" t="e">
        <f t="shared" si="3"/>
        <v>#DIV/0!</v>
      </c>
    </row>
    <row r="47" spans="1:7" ht="36" customHeight="1">
      <c r="A47" s="26" t="s">
        <v>60</v>
      </c>
      <c r="B47" s="27" t="s">
        <v>265</v>
      </c>
      <c r="C47" s="39">
        <v>1553</v>
      </c>
      <c r="D47" s="39">
        <v>1445.2</v>
      </c>
      <c r="E47" s="39">
        <v>1445.2</v>
      </c>
      <c r="F47" s="28">
        <f>E47/C47*100</f>
        <v>93.058596265292977</v>
      </c>
      <c r="G47" s="29">
        <f>E47/D47*100</f>
        <v>100</v>
      </c>
    </row>
    <row r="48" spans="1:7" ht="31.5">
      <c r="A48" s="30" t="s">
        <v>74</v>
      </c>
      <c r="B48" s="27" t="s">
        <v>266</v>
      </c>
      <c r="C48" s="40">
        <f>C49+C51</f>
        <v>31535.699999999997</v>
      </c>
      <c r="D48" s="40">
        <f>D49+D51</f>
        <v>30828.1</v>
      </c>
      <c r="E48" s="40">
        <f>E49+E51</f>
        <v>30793</v>
      </c>
      <c r="F48" s="28">
        <f t="shared" ref="F48:F59" si="4">E48/C48*100</f>
        <v>97.644891345364144</v>
      </c>
      <c r="G48" s="29">
        <f>E48/D48*100</f>
        <v>99.886142837216696</v>
      </c>
    </row>
    <row r="49" spans="1:7" ht="31.5">
      <c r="A49" s="41" t="s">
        <v>75</v>
      </c>
      <c r="B49" s="27" t="s">
        <v>267</v>
      </c>
      <c r="C49" s="39">
        <f>C50</f>
        <v>299.3</v>
      </c>
      <c r="D49" s="39">
        <f t="shared" ref="D49:E49" si="5">D50</f>
        <v>299.3</v>
      </c>
      <c r="E49" s="39">
        <f t="shared" si="5"/>
        <v>299.3</v>
      </c>
      <c r="F49" s="28">
        <f t="shared" si="4"/>
        <v>100</v>
      </c>
      <c r="G49" s="29">
        <f t="shared" ref="G49:G50" si="6">E49/D49*100</f>
        <v>100</v>
      </c>
    </row>
    <row r="50" spans="1:7" ht="61.5" customHeight="1">
      <c r="A50" s="41" t="s">
        <v>253</v>
      </c>
      <c r="B50" s="27" t="s">
        <v>268</v>
      </c>
      <c r="C50" s="39">
        <v>299.3</v>
      </c>
      <c r="D50" s="39">
        <v>299.3</v>
      </c>
      <c r="E50" s="39">
        <v>299.3</v>
      </c>
      <c r="F50" s="28">
        <f t="shared" si="4"/>
        <v>100</v>
      </c>
      <c r="G50" s="29">
        <f t="shared" si="6"/>
        <v>100</v>
      </c>
    </row>
    <row r="51" spans="1:7" ht="15.75">
      <c r="A51" s="43" t="s">
        <v>70</v>
      </c>
      <c r="B51" s="44" t="s">
        <v>269</v>
      </c>
      <c r="C51" s="39">
        <f>C52</f>
        <v>31236.399999999998</v>
      </c>
      <c r="D51" s="39">
        <f>D52</f>
        <v>30528.799999999999</v>
      </c>
      <c r="E51" s="39">
        <f>E52</f>
        <v>30493.7</v>
      </c>
      <c r="F51" s="28">
        <f t="shared" si="4"/>
        <v>97.622325235942682</v>
      </c>
      <c r="G51" s="29">
        <f t="shared" ref="G51:G59" si="7">E51/D51*100</f>
        <v>99.885026597835491</v>
      </c>
    </row>
    <row r="52" spans="1:7" ht="15.75">
      <c r="A52" s="43" t="s">
        <v>72</v>
      </c>
      <c r="B52" s="44" t="s">
        <v>270</v>
      </c>
      <c r="C52" s="39">
        <f>C53+C55+C56+C59+C54+C58+C57</f>
        <v>31236.399999999998</v>
      </c>
      <c r="D52" s="39">
        <f>D53+D55+D56+D59+D54+D58+D57</f>
        <v>30528.799999999999</v>
      </c>
      <c r="E52" s="39">
        <f>E53+E55+E56+E59+E54+E58+E57</f>
        <v>30493.7</v>
      </c>
      <c r="F52" s="28">
        <f t="shared" si="4"/>
        <v>97.622325235942682</v>
      </c>
      <c r="G52" s="29">
        <f t="shared" si="7"/>
        <v>99.885026597835491</v>
      </c>
    </row>
    <row r="53" spans="1:7" ht="82.5" customHeight="1">
      <c r="A53" s="42" t="s">
        <v>245</v>
      </c>
      <c r="B53" s="44" t="s">
        <v>271</v>
      </c>
      <c r="C53" s="39">
        <v>3587.2</v>
      </c>
      <c r="D53" s="39">
        <v>3288.3</v>
      </c>
      <c r="E53" s="39">
        <v>3288.3</v>
      </c>
      <c r="F53" s="28">
        <f t="shared" si="4"/>
        <v>91.667595896520965</v>
      </c>
      <c r="G53" s="29">
        <f t="shared" si="7"/>
        <v>100</v>
      </c>
    </row>
    <row r="54" spans="1:7" ht="47.25">
      <c r="A54" s="86" t="s">
        <v>252</v>
      </c>
      <c r="B54" s="44" t="s">
        <v>272</v>
      </c>
      <c r="C54" s="39">
        <v>3458.5</v>
      </c>
      <c r="D54" s="39">
        <v>3458.5</v>
      </c>
      <c r="E54" s="39">
        <v>3448.7</v>
      </c>
      <c r="F54" s="28">
        <f t="shared" si="4"/>
        <v>99.716640161919898</v>
      </c>
      <c r="G54" s="29">
        <f t="shared" si="7"/>
        <v>99.716640161919898</v>
      </c>
    </row>
    <row r="55" spans="1:7" ht="86.25" customHeight="1">
      <c r="A55" s="26" t="s">
        <v>246</v>
      </c>
      <c r="B55" s="27" t="s">
        <v>273</v>
      </c>
      <c r="C55" s="39">
        <v>4903.8999999999996</v>
      </c>
      <c r="D55" s="39">
        <v>4495.2</v>
      </c>
      <c r="E55" s="39">
        <v>4495.2</v>
      </c>
      <c r="F55" s="28">
        <f t="shared" si="4"/>
        <v>91.665817002793688</v>
      </c>
      <c r="G55" s="29">
        <f t="shared" si="7"/>
        <v>100</v>
      </c>
    </row>
    <row r="56" spans="1:7" ht="50.25" customHeight="1">
      <c r="A56" s="26" t="s">
        <v>247</v>
      </c>
      <c r="B56" s="27" t="s">
        <v>274</v>
      </c>
      <c r="C56" s="39">
        <v>1913.4</v>
      </c>
      <c r="D56" s="39">
        <v>1913.4</v>
      </c>
      <c r="E56" s="39">
        <v>1913.4</v>
      </c>
      <c r="F56" s="28">
        <f t="shared" si="4"/>
        <v>100</v>
      </c>
      <c r="G56" s="29">
        <f t="shared" si="7"/>
        <v>100</v>
      </c>
    </row>
    <row r="57" spans="1:7" ht="63" customHeight="1">
      <c r="A57" s="26" t="s">
        <v>331</v>
      </c>
      <c r="B57" s="27" t="s">
        <v>330</v>
      </c>
      <c r="C57" s="39">
        <v>124.4</v>
      </c>
      <c r="D57" s="39">
        <v>124.4</v>
      </c>
      <c r="E57" s="39">
        <v>124.4</v>
      </c>
      <c r="F57" s="28">
        <f t="shared" si="4"/>
        <v>100</v>
      </c>
      <c r="G57" s="29">
        <f t="shared" si="7"/>
        <v>100</v>
      </c>
    </row>
    <row r="58" spans="1:7" ht="50.25" customHeight="1">
      <c r="A58" s="26" t="s">
        <v>327</v>
      </c>
      <c r="B58" s="27" t="s">
        <v>328</v>
      </c>
      <c r="C58" s="39">
        <v>7298.8</v>
      </c>
      <c r="D58" s="39">
        <v>7298.8</v>
      </c>
      <c r="E58" s="39">
        <v>7298.8</v>
      </c>
      <c r="F58" s="28">
        <f t="shared" si="4"/>
        <v>100</v>
      </c>
      <c r="G58" s="29">
        <f t="shared" si="7"/>
        <v>100</v>
      </c>
    </row>
    <row r="59" spans="1:7" ht="96" customHeight="1">
      <c r="A59" s="45" t="s">
        <v>248</v>
      </c>
      <c r="B59" s="27" t="s">
        <v>275</v>
      </c>
      <c r="C59" s="39">
        <v>9950.2000000000007</v>
      </c>
      <c r="D59" s="39">
        <v>9950.2000000000007</v>
      </c>
      <c r="E59" s="39">
        <v>9924.9</v>
      </c>
      <c r="F59" s="28">
        <f t="shared" si="4"/>
        <v>99.745733754095383</v>
      </c>
      <c r="G59" s="29">
        <f t="shared" si="7"/>
        <v>99.745733754095383</v>
      </c>
    </row>
    <row r="60" spans="1:7" s="21" customFormat="1" ht="31.5">
      <c r="A60" s="30" t="s">
        <v>76</v>
      </c>
      <c r="B60" s="31" t="s">
        <v>276</v>
      </c>
      <c r="C60" s="32">
        <f>C61+C62+C100+C102+C104+C106+C99+C101+C105+C103+C107</f>
        <v>138376.99999999997</v>
      </c>
      <c r="D60" s="32">
        <f>D61+D62+D100+D102+D104+D106+D99+D101+D105+D103+D107</f>
        <v>120601.70000000003</v>
      </c>
      <c r="E60" s="32">
        <f>E61+E62+E100+E102+E104+E106+E99+E101+E105+E103+E107</f>
        <v>120601.70000000003</v>
      </c>
      <c r="F60" s="32">
        <f>E60/C60*100</f>
        <v>87.154440405558759</v>
      </c>
      <c r="G60" s="25">
        <f>E60/D60*100</f>
        <v>100</v>
      </c>
    </row>
    <row r="61" spans="1:7" ht="78.75">
      <c r="A61" s="26" t="s">
        <v>77</v>
      </c>
      <c r="B61" s="27" t="s">
        <v>277</v>
      </c>
      <c r="C61" s="39">
        <v>4237</v>
      </c>
      <c r="D61" s="39">
        <v>3419.6</v>
      </c>
      <c r="E61" s="39">
        <v>3419.6</v>
      </c>
      <c r="F61" s="28">
        <f>E61/C61*100</f>
        <v>80.708048147274013</v>
      </c>
      <c r="G61" s="29">
        <f>E61/D61*100</f>
        <v>100</v>
      </c>
    </row>
    <row r="62" spans="1:7" ht="31.5">
      <c r="A62" s="46" t="s">
        <v>78</v>
      </c>
      <c r="B62" s="47" t="s">
        <v>281</v>
      </c>
      <c r="C62" s="48">
        <f>C64+C65+C66+C67+C73+C74+C75+C76+C77+C78+C79+C80+C81+C82+C83+C84+C85+C86+C87+C88+C89+C90+C92+C93+C94+C96+C97+C98+C68+C69+C70+C71+C72+C91+C95</f>
        <v>119920.49999999997</v>
      </c>
      <c r="D62" s="48">
        <f>D64+D65+D66+D67+D73+D74+D75+D76+D77+D78+D79+D80+D81+D82+D83+D84+D85+D86+D87+D88+D89+D90+D92+D93+D94+D96+D97+D98+D68+D69+D70+D71+D72+D91+D95</f>
        <v>105013.5</v>
      </c>
      <c r="E62" s="48">
        <f>E64+E65+E66+E67+E73+E74+E75+E76+E77+E78+E79+E80+E81+E82+E83+E84+E85+E86+E87+E88+E89+E90+E92+E93+E94+E96+E97+E98+E68+E69+E70+E71+E72+E91+E95</f>
        <v>105013.5</v>
      </c>
      <c r="F62" s="49">
        <f>E62/C62*100</f>
        <v>87.56926463782257</v>
      </c>
      <c r="G62" s="50">
        <f>E62/D62*100</f>
        <v>100</v>
      </c>
    </row>
    <row r="63" spans="1:7" ht="37.5" hidden="1" customHeight="1">
      <c r="A63" s="51" t="s">
        <v>79</v>
      </c>
      <c r="B63" s="27" t="s">
        <v>80</v>
      </c>
      <c r="C63" s="39"/>
      <c r="D63" s="39"/>
      <c r="E63" s="39"/>
      <c r="F63" s="49" t="e">
        <f t="shared" ref="F63:F65" si="8">E63/C63*100</f>
        <v>#DIV/0!</v>
      </c>
      <c r="G63" s="50" t="e">
        <f t="shared" ref="G63:G65" si="9">E63/D63*100</f>
        <v>#DIV/0!</v>
      </c>
    </row>
    <row r="64" spans="1:7" ht="66.75" customHeight="1">
      <c r="A64" s="52" t="s">
        <v>81</v>
      </c>
      <c r="B64" s="44" t="s">
        <v>278</v>
      </c>
      <c r="C64" s="28">
        <v>2.2999999999999998</v>
      </c>
      <c r="D64" s="28"/>
      <c r="E64" s="39"/>
      <c r="F64" s="49"/>
      <c r="G64" s="50"/>
    </row>
    <row r="65" spans="1:7" ht="78.75">
      <c r="A65" s="52" t="s">
        <v>82</v>
      </c>
      <c r="B65" s="44" t="s">
        <v>279</v>
      </c>
      <c r="C65" s="28">
        <v>369.5</v>
      </c>
      <c r="D65" s="28">
        <v>277.2</v>
      </c>
      <c r="E65" s="39">
        <v>277.2</v>
      </c>
      <c r="F65" s="49">
        <f t="shared" si="8"/>
        <v>75.020297699594039</v>
      </c>
      <c r="G65" s="50">
        <f t="shared" si="9"/>
        <v>100</v>
      </c>
    </row>
    <row r="66" spans="1:7" ht="83.25" customHeight="1">
      <c r="A66" s="52" t="s">
        <v>83</v>
      </c>
      <c r="B66" s="44" t="s">
        <v>280</v>
      </c>
      <c r="C66" s="28">
        <v>4106.5</v>
      </c>
      <c r="D66" s="28">
        <v>3776.5</v>
      </c>
      <c r="E66" s="39">
        <v>3776.5</v>
      </c>
      <c r="F66" s="29">
        <f t="shared" ref="F66:F75" si="10">E66/C66*100</f>
        <v>91.963959576281511</v>
      </c>
      <c r="G66" s="29">
        <f t="shared" ref="G66:G96" si="11">E66/D66*100</f>
        <v>100</v>
      </c>
    </row>
    <row r="67" spans="1:7" ht="50.25" customHeight="1">
      <c r="A67" s="52" t="s">
        <v>84</v>
      </c>
      <c r="B67" s="44" t="s">
        <v>282</v>
      </c>
      <c r="C67" s="28">
        <v>213.5</v>
      </c>
      <c r="D67" s="28">
        <v>207.4</v>
      </c>
      <c r="E67" s="39">
        <v>207.4</v>
      </c>
      <c r="F67" s="29">
        <f t="shared" si="10"/>
        <v>97.142857142857139</v>
      </c>
      <c r="G67" s="29">
        <f t="shared" si="11"/>
        <v>100</v>
      </c>
    </row>
    <row r="68" spans="1:7" ht="69" customHeight="1">
      <c r="A68" s="52" t="s">
        <v>85</v>
      </c>
      <c r="B68" s="44" t="s">
        <v>283</v>
      </c>
      <c r="C68" s="28">
        <v>10.9</v>
      </c>
      <c r="D68" s="28">
        <v>8.6999999999999993</v>
      </c>
      <c r="E68" s="39">
        <v>8.6999999999999993</v>
      </c>
      <c r="F68" s="29">
        <f t="shared" si="10"/>
        <v>79.816513761467874</v>
      </c>
      <c r="G68" s="29">
        <f t="shared" si="11"/>
        <v>100</v>
      </c>
    </row>
    <row r="69" spans="1:7" ht="54" customHeight="1">
      <c r="A69" s="52" t="s">
        <v>249</v>
      </c>
      <c r="B69" s="44" t="s">
        <v>284</v>
      </c>
      <c r="C69" s="28">
        <v>1726.8</v>
      </c>
      <c r="D69" s="28">
        <v>1726.8</v>
      </c>
      <c r="E69" s="39">
        <v>1726.8</v>
      </c>
      <c r="F69" s="29">
        <f t="shared" si="10"/>
        <v>100</v>
      </c>
      <c r="G69" s="29">
        <f t="shared" si="11"/>
        <v>100</v>
      </c>
    </row>
    <row r="70" spans="1:7" ht="79.5" customHeight="1">
      <c r="A70" s="52" t="s">
        <v>241</v>
      </c>
      <c r="B70" s="44" t="s">
        <v>285</v>
      </c>
      <c r="C70" s="28">
        <v>2435.9</v>
      </c>
      <c r="D70" s="28">
        <v>2232.9</v>
      </c>
      <c r="E70" s="39">
        <v>2232.9</v>
      </c>
      <c r="F70" s="29">
        <f t="shared" si="10"/>
        <v>91.666324561763616</v>
      </c>
      <c r="G70" s="29">
        <f t="shared" si="11"/>
        <v>100</v>
      </c>
    </row>
    <row r="71" spans="1:7" ht="78.75" customHeight="1">
      <c r="A71" s="52" t="s">
        <v>242</v>
      </c>
      <c r="B71" s="44" t="s">
        <v>324</v>
      </c>
      <c r="C71" s="28">
        <v>2.1</v>
      </c>
      <c r="D71" s="28">
        <v>2.1</v>
      </c>
      <c r="E71" s="39">
        <v>2.1</v>
      </c>
      <c r="F71" s="29">
        <f t="shared" si="10"/>
        <v>100</v>
      </c>
      <c r="G71" s="29">
        <f t="shared" si="11"/>
        <v>100</v>
      </c>
    </row>
    <row r="72" spans="1:7" ht="68.25" customHeight="1">
      <c r="A72" s="52" t="s">
        <v>250</v>
      </c>
      <c r="B72" s="44" t="s">
        <v>323</v>
      </c>
      <c r="C72" s="28">
        <v>19.8</v>
      </c>
      <c r="D72" s="28">
        <v>19.8</v>
      </c>
      <c r="E72" s="39">
        <v>19.8</v>
      </c>
      <c r="F72" s="29">
        <f t="shared" si="10"/>
        <v>100</v>
      </c>
      <c r="G72" s="29">
        <f t="shared" si="11"/>
        <v>100</v>
      </c>
    </row>
    <row r="73" spans="1:7" ht="64.5" customHeight="1">
      <c r="A73" s="52" t="s">
        <v>86</v>
      </c>
      <c r="B73" s="44" t="s">
        <v>322</v>
      </c>
      <c r="C73" s="28">
        <v>59757.2</v>
      </c>
      <c r="D73" s="28">
        <v>51679.9</v>
      </c>
      <c r="E73" s="39">
        <v>51679.9</v>
      </c>
      <c r="F73" s="29">
        <f t="shared" si="10"/>
        <v>86.483135086650648</v>
      </c>
      <c r="G73" s="29">
        <f t="shared" si="11"/>
        <v>100</v>
      </c>
    </row>
    <row r="74" spans="1:7" ht="80.25" customHeight="1">
      <c r="A74" s="52" t="s">
        <v>87</v>
      </c>
      <c r="B74" s="44" t="s">
        <v>321</v>
      </c>
      <c r="C74" s="28">
        <v>9.6</v>
      </c>
      <c r="D74" s="28">
        <v>6.9</v>
      </c>
      <c r="E74" s="39">
        <v>6.9</v>
      </c>
      <c r="F74" s="29">
        <f t="shared" si="10"/>
        <v>71.875000000000014</v>
      </c>
      <c r="G74" s="29">
        <f t="shared" si="11"/>
        <v>100</v>
      </c>
    </row>
    <row r="75" spans="1:7" ht="80.25" customHeight="1">
      <c r="A75" s="52" t="s">
        <v>88</v>
      </c>
      <c r="B75" s="44" t="s">
        <v>320</v>
      </c>
      <c r="C75" s="28">
        <v>431.7</v>
      </c>
      <c r="D75" s="28">
        <v>386.2</v>
      </c>
      <c r="E75" s="39">
        <v>386.2</v>
      </c>
      <c r="F75" s="29">
        <f t="shared" si="10"/>
        <v>89.460273337966186</v>
      </c>
      <c r="G75" s="29">
        <f t="shared" si="11"/>
        <v>100</v>
      </c>
    </row>
    <row r="76" spans="1:7" ht="63">
      <c r="A76" s="52" t="s">
        <v>90</v>
      </c>
      <c r="B76" s="44" t="s">
        <v>319</v>
      </c>
      <c r="C76" s="28">
        <v>12931</v>
      </c>
      <c r="D76" s="28">
        <v>11181</v>
      </c>
      <c r="E76" s="39">
        <v>11181</v>
      </c>
      <c r="F76" s="29">
        <f t="shared" ref="F76:F81" si="12">E76/C76*100</f>
        <v>86.466630577681542</v>
      </c>
      <c r="G76" s="29">
        <f t="shared" si="11"/>
        <v>100</v>
      </c>
    </row>
    <row r="77" spans="1:7" ht="113.25" customHeight="1">
      <c r="A77" s="52" t="s">
        <v>91</v>
      </c>
      <c r="B77" s="44" t="s">
        <v>318</v>
      </c>
      <c r="C77" s="28">
        <v>19.3</v>
      </c>
      <c r="D77" s="28">
        <v>14.4</v>
      </c>
      <c r="E77" s="39">
        <v>14.4</v>
      </c>
      <c r="F77" s="29">
        <f t="shared" si="12"/>
        <v>74.611398963730565</v>
      </c>
      <c r="G77" s="29">
        <f t="shared" si="11"/>
        <v>100</v>
      </c>
    </row>
    <row r="78" spans="1:7" ht="115.5" customHeight="1">
      <c r="A78" s="52" t="s">
        <v>92</v>
      </c>
      <c r="B78" s="44" t="s">
        <v>325</v>
      </c>
      <c r="C78" s="28">
        <v>231.9</v>
      </c>
      <c r="D78" s="28">
        <v>216</v>
      </c>
      <c r="E78" s="39">
        <v>216</v>
      </c>
      <c r="F78" s="29">
        <f t="shared" si="12"/>
        <v>93.14359637774902</v>
      </c>
      <c r="G78" s="29">
        <f t="shared" si="11"/>
        <v>100</v>
      </c>
    </row>
    <row r="79" spans="1:7" ht="128.25" customHeight="1">
      <c r="A79" s="52" t="s">
        <v>93</v>
      </c>
      <c r="B79" s="44" t="s">
        <v>317</v>
      </c>
      <c r="C79" s="28">
        <v>127.2</v>
      </c>
      <c r="D79" s="28">
        <v>112.3</v>
      </c>
      <c r="E79" s="39">
        <v>112.3</v>
      </c>
      <c r="F79" s="29">
        <f t="shared" si="12"/>
        <v>88.286163522012572</v>
      </c>
      <c r="G79" s="29">
        <f t="shared" si="11"/>
        <v>100</v>
      </c>
    </row>
    <row r="80" spans="1:7" ht="256.5" customHeight="1">
      <c r="A80" s="52" t="s">
        <v>94</v>
      </c>
      <c r="B80" s="44" t="s">
        <v>316</v>
      </c>
      <c r="C80" s="28">
        <v>5302.8</v>
      </c>
      <c r="D80" s="28">
        <v>4080.8</v>
      </c>
      <c r="E80" s="39">
        <v>4080.8</v>
      </c>
      <c r="F80" s="29">
        <f t="shared" si="12"/>
        <v>76.955570641925021</v>
      </c>
      <c r="G80" s="29">
        <f t="shared" si="11"/>
        <v>100</v>
      </c>
    </row>
    <row r="81" spans="1:7" ht="118.5" customHeight="1">
      <c r="A81" s="87" t="s">
        <v>254</v>
      </c>
      <c r="B81" s="44" t="s">
        <v>315</v>
      </c>
      <c r="C81" s="28">
        <v>18.100000000000001</v>
      </c>
      <c r="D81" s="28">
        <v>16.600000000000001</v>
      </c>
      <c r="E81" s="39">
        <v>16.600000000000001</v>
      </c>
      <c r="F81" s="29">
        <f t="shared" si="12"/>
        <v>91.712707182320443</v>
      </c>
      <c r="G81" s="29">
        <f t="shared" si="11"/>
        <v>100</v>
      </c>
    </row>
    <row r="82" spans="1:7" ht="69" customHeight="1">
      <c r="A82" s="52" t="s">
        <v>95</v>
      </c>
      <c r="B82" s="44" t="s">
        <v>314</v>
      </c>
      <c r="C82" s="28">
        <v>427.4</v>
      </c>
      <c r="D82" s="28">
        <v>331.7</v>
      </c>
      <c r="E82" s="39">
        <v>331.7</v>
      </c>
      <c r="F82" s="29">
        <f t="shared" ref="F82:F96" si="13">E82/C82*100</f>
        <v>77.608797379503983</v>
      </c>
      <c r="G82" s="29">
        <f t="shared" si="11"/>
        <v>100</v>
      </c>
    </row>
    <row r="83" spans="1:7" ht="64.5" customHeight="1">
      <c r="A83" s="52" t="s">
        <v>96</v>
      </c>
      <c r="B83" s="44" t="s">
        <v>313</v>
      </c>
      <c r="C83" s="28">
        <v>485.7</v>
      </c>
      <c r="D83" s="28">
        <v>421.2</v>
      </c>
      <c r="E83" s="39">
        <v>421.2</v>
      </c>
      <c r="F83" s="29">
        <f t="shared" si="13"/>
        <v>86.720197652872145</v>
      </c>
      <c r="G83" s="29">
        <f t="shared" si="11"/>
        <v>100</v>
      </c>
    </row>
    <row r="84" spans="1:7" ht="126.75" customHeight="1">
      <c r="A84" s="52" t="s">
        <v>97</v>
      </c>
      <c r="B84" s="44" t="s">
        <v>312</v>
      </c>
      <c r="C84" s="28">
        <v>5742.9</v>
      </c>
      <c r="D84" s="28">
        <v>5362.9</v>
      </c>
      <c r="E84" s="39">
        <v>5362.9</v>
      </c>
      <c r="F84" s="29">
        <f t="shared" si="13"/>
        <v>93.38313395671176</v>
      </c>
      <c r="G84" s="29">
        <f t="shared" si="11"/>
        <v>100</v>
      </c>
    </row>
    <row r="85" spans="1:7" ht="147" customHeight="1">
      <c r="A85" s="52" t="s">
        <v>98</v>
      </c>
      <c r="B85" s="44" t="s">
        <v>311</v>
      </c>
      <c r="C85" s="28">
        <v>285.39999999999998</v>
      </c>
      <c r="D85" s="28">
        <v>249.7</v>
      </c>
      <c r="E85" s="39">
        <v>249.7</v>
      </c>
      <c r="F85" s="29">
        <f t="shared" si="13"/>
        <v>87.491240364400852</v>
      </c>
      <c r="G85" s="29">
        <f t="shared" si="11"/>
        <v>100</v>
      </c>
    </row>
    <row r="86" spans="1:7" ht="115.5" customHeight="1">
      <c r="A86" s="52" t="s">
        <v>99</v>
      </c>
      <c r="B86" s="44" t="s">
        <v>310</v>
      </c>
      <c r="C86" s="28">
        <v>39</v>
      </c>
      <c r="D86" s="28">
        <v>35.6</v>
      </c>
      <c r="E86" s="39">
        <v>35.6</v>
      </c>
      <c r="F86" s="29">
        <f t="shared" si="13"/>
        <v>91.282051282051285</v>
      </c>
      <c r="G86" s="29">
        <f t="shared" si="11"/>
        <v>100</v>
      </c>
    </row>
    <row r="87" spans="1:7" ht="149.25" customHeight="1">
      <c r="A87" s="52" t="s">
        <v>100</v>
      </c>
      <c r="B87" s="44" t="s">
        <v>101</v>
      </c>
      <c r="C87" s="28">
        <v>11265</v>
      </c>
      <c r="D87" s="28">
        <v>10053.5</v>
      </c>
      <c r="E87" s="39">
        <v>10053.5</v>
      </c>
      <c r="F87" s="29">
        <f t="shared" si="13"/>
        <v>89.24545051043053</v>
      </c>
      <c r="G87" s="29">
        <f t="shared" si="11"/>
        <v>100</v>
      </c>
    </row>
    <row r="88" spans="1:7" ht="99.75" customHeight="1">
      <c r="A88" s="52" t="s">
        <v>102</v>
      </c>
      <c r="B88" s="44" t="s">
        <v>309</v>
      </c>
      <c r="C88" s="28">
        <v>94.9</v>
      </c>
      <c r="D88" s="28">
        <v>83</v>
      </c>
      <c r="E88" s="39">
        <v>83</v>
      </c>
      <c r="F88" s="29">
        <f t="shared" si="13"/>
        <v>87.460484720758686</v>
      </c>
      <c r="G88" s="29">
        <f t="shared" si="11"/>
        <v>100</v>
      </c>
    </row>
    <row r="89" spans="1:7" ht="81" customHeight="1">
      <c r="A89" s="52" t="s">
        <v>103</v>
      </c>
      <c r="B89" s="44" t="s">
        <v>308</v>
      </c>
      <c r="C89" s="28">
        <v>427</v>
      </c>
      <c r="D89" s="28">
        <v>404.7</v>
      </c>
      <c r="E89" s="39">
        <v>404.7</v>
      </c>
      <c r="F89" s="29">
        <f t="shared" si="13"/>
        <v>94.7775175644028</v>
      </c>
      <c r="G89" s="29">
        <f t="shared" si="11"/>
        <v>100</v>
      </c>
    </row>
    <row r="90" spans="1:7" ht="70.5" customHeight="1">
      <c r="A90" s="52" t="s">
        <v>104</v>
      </c>
      <c r="B90" s="44" t="s">
        <v>307</v>
      </c>
      <c r="C90" s="28">
        <v>6.2</v>
      </c>
      <c r="D90" s="28">
        <v>6.2</v>
      </c>
      <c r="E90" s="39">
        <v>6.2</v>
      </c>
      <c r="F90" s="29">
        <f t="shared" si="13"/>
        <v>100</v>
      </c>
      <c r="G90" s="29">
        <f t="shared" si="11"/>
        <v>100</v>
      </c>
    </row>
    <row r="91" spans="1:7" ht="77.25" customHeight="1">
      <c r="A91" s="52" t="s">
        <v>255</v>
      </c>
      <c r="B91" s="44" t="s">
        <v>306</v>
      </c>
      <c r="C91" s="28">
        <v>3.1</v>
      </c>
      <c r="D91" s="28">
        <v>2.2000000000000002</v>
      </c>
      <c r="E91" s="39">
        <v>2.2000000000000002</v>
      </c>
      <c r="F91" s="29">
        <f t="shared" si="13"/>
        <v>70.967741935483872</v>
      </c>
      <c r="G91" s="29">
        <f t="shared" si="11"/>
        <v>100</v>
      </c>
    </row>
    <row r="92" spans="1:7" ht="63" customHeight="1">
      <c r="A92" s="52" t="s">
        <v>105</v>
      </c>
      <c r="B92" s="44" t="s">
        <v>305</v>
      </c>
      <c r="C92" s="28">
        <v>2869.6</v>
      </c>
      <c r="D92" s="28">
        <v>2782.9</v>
      </c>
      <c r="E92" s="39">
        <v>2782.9</v>
      </c>
      <c r="F92" s="29">
        <f t="shared" si="13"/>
        <v>96.978672985781998</v>
      </c>
      <c r="G92" s="29">
        <f t="shared" si="11"/>
        <v>100</v>
      </c>
    </row>
    <row r="93" spans="1:7" ht="98.25" customHeight="1">
      <c r="A93" s="52" t="s">
        <v>106</v>
      </c>
      <c r="B93" s="44" t="s">
        <v>304</v>
      </c>
      <c r="C93" s="28">
        <v>45.6</v>
      </c>
      <c r="D93" s="28">
        <v>45.6</v>
      </c>
      <c r="E93" s="39">
        <v>45.6</v>
      </c>
      <c r="F93" s="29">
        <f t="shared" si="13"/>
        <v>100</v>
      </c>
      <c r="G93" s="29">
        <f t="shared" si="11"/>
        <v>100</v>
      </c>
    </row>
    <row r="94" spans="1:7" ht="50.25" customHeight="1">
      <c r="A94" s="52" t="s">
        <v>107</v>
      </c>
      <c r="B94" s="44" t="s">
        <v>303</v>
      </c>
      <c r="C94" s="28">
        <v>656.2</v>
      </c>
      <c r="D94" s="28">
        <v>656.2</v>
      </c>
      <c r="E94" s="39">
        <v>656.2</v>
      </c>
      <c r="F94" s="29">
        <f t="shared" si="13"/>
        <v>100</v>
      </c>
      <c r="G94" s="29">
        <f t="shared" si="11"/>
        <v>100</v>
      </c>
    </row>
    <row r="95" spans="1:7" ht="50.25" customHeight="1">
      <c r="A95" s="52" t="s">
        <v>329</v>
      </c>
      <c r="B95" s="44" t="s">
        <v>333</v>
      </c>
      <c r="C95" s="28">
        <v>500.1</v>
      </c>
      <c r="D95" s="28">
        <v>500.1</v>
      </c>
      <c r="E95" s="39">
        <v>500.1</v>
      </c>
      <c r="F95" s="29">
        <f t="shared" si="13"/>
        <v>100</v>
      </c>
      <c r="G95" s="29">
        <f t="shared" si="11"/>
        <v>100</v>
      </c>
    </row>
    <row r="96" spans="1:7" ht="66.75" customHeight="1">
      <c r="A96" s="52" t="s">
        <v>108</v>
      </c>
      <c r="B96" s="44" t="s">
        <v>302</v>
      </c>
      <c r="C96" s="28">
        <v>99.4</v>
      </c>
      <c r="D96" s="28">
        <v>99.4</v>
      </c>
      <c r="E96" s="39">
        <v>99.4</v>
      </c>
      <c r="F96" s="29">
        <f t="shared" si="13"/>
        <v>100</v>
      </c>
      <c r="G96" s="29">
        <f t="shared" si="11"/>
        <v>100</v>
      </c>
    </row>
    <row r="97" spans="1:7" ht="78.75">
      <c r="A97" s="52" t="s">
        <v>109</v>
      </c>
      <c r="B97" s="44" t="s">
        <v>301</v>
      </c>
      <c r="C97" s="28">
        <v>9255.4</v>
      </c>
      <c r="D97" s="28">
        <v>8032</v>
      </c>
      <c r="E97" s="39">
        <v>8032</v>
      </c>
      <c r="F97" s="29">
        <f t="shared" ref="F97:F101" si="14">E97/C97*100</f>
        <v>86.781770642003579</v>
      </c>
      <c r="G97" s="29">
        <f t="shared" ref="G97:G107" si="15">E97/D97*100</f>
        <v>100</v>
      </c>
    </row>
    <row r="98" spans="1:7" ht="79.5" customHeight="1">
      <c r="A98" s="52" t="s">
        <v>110</v>
      </c>
      <c r="B98" s="44" t="s">
        <v>300</v>
      </c>
      <c r="C98" s="28">
        <v>1.5</v>
      </c>
      <c r="D98" s="28">
        <v>1.1000000000000001</v>
      </c>
      <c r="E98" s="39">
        <v>1.1000000000000001</v>
      </c>
      <c r="F98" s="29">
        <f t="shared" si="14"/>
        <v>73.333333333333343</v>
      </c>
      <c r="G98" s="29">
        <f t="shared" si="15"/>
        <v>100</v>
      </c>
    </row>
    <row r="99" spans="1:7" ht="79.5" customHeight="1">
      <c r="A99" s="85" t="s">
        <v>243</v>
      </c>
      <c r="B99" s="44" t="s">
        <v>299</v>
      </c>
      <c r="C99" s="28">
        <v>757.2</v>
      </c>
      <c r="D99" s="28">
        <v>748.6</v>
      </c>
      <c r="E99" s="39">
        <v>748.6</v>
      </c>
      <c r="F99" s="29">
        <f t="shared" si="14"/>
        <v>98.864236661384041</v>
      </c>
      <c r="G99" s="29">
        <f t="shared" si="15"/>
        <v>100</v>
      </c>
    </row>
    <row r="100" spans="1:7" ht="78.75" customHeight="1">
      <c r="A100" s="53" t="s">
        <v>89</v>
      </c>
      <c r="B100" s="27" t="s">
        <v>298</v>
      </c>
      <c r="C100" s="39">
        <v>440.1</v>
      </c>
      <c r="D100" s="39">
        <v>413.5</v>
      </c>
      <c r="E100" s="39">
        <v>413.5</v>
      </c>
      <c r="F100" s="28">
        <f t="shared" si="14"/>
        <v>93.955919109293333</v>
      </c>
      <c r="G100" s="29">
        <f t="shared" si="15"/>
        <v>100</v>
      </c>
    </row>
    <row r="101" spans="1:7" ht="78.75" customHeight="1">
      <c r="A101" s="53" t="s">
        <v>89</v>
      </c>
      <c r="B101" s="27" t="s">
        <v>297</v>
      </c>
      <c r="C101" s="39">
        <v>5061.5</v>
      </c>
      <c r="D101" s="39">
        <v>4755.3</v>
      </c>
      <c r="E101" s="39">
        <v>4755.3</v>
      </c>
      <c r="F101" s="28">
        <f t="shared" si="14"/>
        <v>93.950409957522467</v>
      </c>
      <c r="G101" s="29">
        <f t="shared" si="15"/>
        <v>100</v>
      </c>
    </row>
    <row r="102" spans="1:7" ht="50.25" customHeight="1">
      <c r="A102" s="53" t="s">
        <v>111</v>
      </c>
      <c r="B102" s="27" t="s">
        <v>296</v>
      </c>
      <c r="C102" s="39">
        <v>602.1</v>
      </c>
      <c r="D102" s="39">
        <v>551.9</v>
      </c>
      <c r="E102" s="39">
        <v>551.9</v>
      </c>
      <c r="F102" s="28">
        <f t="shared" ref="F102:F116" si="16">E102/C102*100</f>
        <v>91.662514532469686</v>
      </c>
      <c r="G102" s="29">
        <f t="shared" si="15"/>
        <v>100</v>
      </c>
    </row>
    <row r="103" spans="1:7" ht="62.25" customHeight="1">
      <c r="A103" s="53" t="s">
        <v>251</v>
      </c>
      <c r="B103" s="27" t="s">
        <v>295</v>
      </c>
      <c r="C103" s="39">
        <v>0.8</v>
      </c>
      <c r="D103" s="39">
        <v>0.8</v>
      </c>
      <c r="E103" s="39">
        <v>0.8</v>
      </c>
      <c r="F103" s="28">
        <f t="shared" si="16"/>
        <v>100</v>
      </c>
      <c r="G103" s="29">
        <f t="shared" si="15"/>
        <v>100</v>
      </c>
    </row>
    <row r="104" spans="1:7" ht="51.75" customHeight="1">
      <c r="A104" s="53" t="s">
        <v>112</v>
      </c>
      <c r="B104" s="27" t="s">
        <v>294</v>
      </c>
      <c r="C104" s="39">
        <v>72</v>
      </c>
      <c r="D104" s="39">
        <v>57.6</v>
      </c>
      <c r="E104" s="39">
        <v>57.6</v>
      </c>
      <c r="F104" s="28">
        <f t="shared" si="16"/>
        <v>80</v>
      </c>
      <c r="G104" s="29">
        <f t="shared" si="15"/>
        <v>100</v>
      </c>
    </row>
    <row r="105" spans="1:7" ht="99.75" customHeight="1">
      <c r="A105" s="53" t="s">
        <v>244</v>
      </c>
      <c r="B105" s="27" t="s">
        <v>293</v>
      </c>
      <c r="C105" s="39">
        <v>4825.8</v>
      </c>
      <c r="D105" s="39">
        <v>3326.8</v>
      </c>
      <c r="E105" s="39">
        <v>3326.8</v>
      </c>
      <c r="F105" s="28">
        <f t="shared" si="16"/>
        <v>68.937792697583816</v>
      </c>
      <c r="G105" s="29">
        <f t="shared" si="15"/>
        <v>100</v>
      </c>
    </row>
    <row r="106" spans="1:7" ht="62.25" customHeight="1">
      <c r="A106" s="53" t="s">
        <v>113</v>
      </c>
      <c r="B106" s="27" t="s">
        <v>292</v>
      </c>
      <c r="C106" s="39">
        <v>1.3</v>
      </c>
      <c r="D106" s="39">
        <v>1.3</v>
      </c>
      <c r="E106" s="39">
        <v>1.3</v>
      </c>
      <c r="F106" s="28">
        <f t="shared" si="16"/>
        <v>100</v>
      </c>
      <c r="G106" s="29">
        <f t="shared" si="15"/>
        <v>100</v>
      </c>
    </row>
    <row r="107" spans="1:7" ht="49.5" customHeight="1">
      <c r="A107" s="53" t="s">
        <v>286</v>
      </c>
      <c r="B107" s="27" t="s">
        <v>291</v>
      </c>
      <c r="C107" s="39">
        <v>2458.6999999999998</v>
      </c>
      <c r="D107" s="39">
        <v>2312.8000000000002</v>
      </c>
      <c r="E107" s="39">
        <v>2312.8000000000002</v>
      </c>
      <c r="F107" s="28">
        <f t="shared" si="16"/>
        <v>94.065969821450381</v>
      </c>
      <c r="G107" s="29">
        <f t="shared" si="15"/>
        <v>100</v>
      </c>
    </row>
    <row r="108" spans="1:7" ht="48" customHeight="1">
      <c r="A108" s="89" t="s">
        <v>258</v>
      </c>
      <c r="B108" s="31" t="s">
        <v>290</v>
      </c>
      <c r="C108" s="40">
        <f>SUM(C109:C110)</f>
        <v>3.8</v>
      </c>
      <c r="D108" s="40">
        <f>SUM(D109:D110)</f>
        <v>3.8</v>
      </c>
      <c r="E108" s="40">
        <f>SUM(E109:E110)</f>
        <v>3.8</v>
      </c>
      <c r="F108" s="28"/>
      <c r="G108" s="29"/>
    </row>
    <row r="109" spans="1:7" ht="66" customHeight="1">
      <c r="A109" s="53" t="s">
        <v>259</v>
      </c>
      <c r="B109" s="27" t="s">
        <v>334</v>
      </c>
      <c r="C109" s="39">
        <v>1.2</v>
      </c>
      <c r="D109" s="39">
        <v>1.2</v>
      </c>
      <c r="E109" s="39">
        <v>1.2</v>
      </c>
      <c r="F109" s="28"/>
      <c r="G109" s="29"/>
    </row>
    <row r="110" spans="1:7" ht="66" customHeight="1">
      <c r="A110" s="53" t="s">
        <v>259</v>
      </c>
      <c r="B110" s="27" t="s">
        <v>335</v>
      </c>
      <c r="C110" s="39">
        <v>2.6</v>
      </c>
      <c r="D110" s="39">
        <v>2.6</v>
      </c>
      <c r="E110" s="39">
        <v>2.6</v>
      </c>
      <c r="F110" s="28"/>
      <c r="G110" s="29"/>
    </row>
    <row r="111" spans="1:7" ht="62.25" customHeight="1">
      <c r="A111" s="54" t="s">
        <v>114</v>
      </c>
      <c r="B111" s="31" t="s">
        <v>115</v>
      </c>
      <c r="C111" s="40">
        <f t="shared" ref="C111:E112" si="17">C112</f>
        <v>-389.70000000000005</v>
      </c>
      <c r="D111" s="40">
        <f t="shared" si="17"/>
        <v>-389.70000000000005</v>
      </c>
      <c r="E111" s="40">
        <f t="shared" si="17"/>
        <v>-389.70000000000005</v>
      </c>
      <c r="F111" s="55">
        <f t="shared" si="16"/>
        <v>100</v>
      </c>
      <c r="G111" s="25">
        <f t="shared" ref="G111:G116" si="18">E111/D111*100</f>
        <v>100</v>
      </c>
    </row>
    <row r="112" spans="1:7" ht="62.25" customHeight="1">
      <c r="A112" s="54" t="s">
        <v>116</v>
      </c>
      <c r="B112" s="27" t="s">
        <v>117</v>
      </c>
      <c r="C112" s="39">
        <f>C113</f>
        <v>-389.70000000000005</v>
      </c>
      <c r="D112" s="39">
        <f t="shared" si="17"/>
        <v>-389.70000000000005</v>
      </c>
      <c r="E112" s="39">
        <f t="shared" si="17"/>
        <v>-389.70000000000005</v>
      </c>
      <c r="F112" s="56">
        <f t="shared" si="16"/>
        <v>100</v>
      </c>
      <c r="G112" s="29">
        <f t="shared" si="18"/>
        <v>100</v>
      </c>
    </row>
    <row r="113" spans="1:7" ht="62.25" customHeight="1">
      <c r="A113" s="58" t="s">
        <v>118</v>
      </c>
      <c r="B113" s="47" t="s">
        <v>289</v>
      </c>
      <c r="C113" s="48">
        <f>+C114+C115</f>
        <v>-389.70000000000005</v>
      </c>
      <c r="D113" s="48">
        <f t="shared" ref="D113:E113" si="19">+D114+D115</f>
        <v>-389.70000000000005</v>
      </c>
      <c r="E113" s="48">
        <f t="shared" si="19"/>
        <v>-389.70000000000005</v>
      </c>
      <c r="F113" s="59">
        <f t="shared" si="16"/>
        <v>100</v>
      </c>
      <c r="G113" s="50">
        <f t="shared" si="18"/>
        <v>100</v>
      </c>
    </row>
    <row r="114" spans="1:7" ht="62.25" customHeight="1">
      <c r="A114" s="42" t="s">
        <v>119</v>
      </c>
      <c r="B114" s="27" t="s">
        <v>288</v>
      </c>
      <c r="C114" s="39">
        <v>-355.6</v>
      </c>
      <c r="D114" s="39">
        <v>-355.6</v>
      </c>
      <c r="E114" s="39">
        <v>-355.6</v>
      </c>
      <c r="F114" s="56">
        <f t="shared" si="16"/>
        <v>100</v>
      </c>
      <c r="G114" s="29">
        <f t="shared" si="18"/>
        <v>100</v>
      </c>
    </row>
    <row r="115" spans="1:7" ht="79.5" customHeight="1">
      <c r="A115" s="57" t="s">
        <v>120</v>
      </c>
      <c r="B115" s="27" t="s">
        <v>287</v>
      </c>
      <c r="C115" s="39">
        <v>-34.1</v>
      </c>
      <c r="D115" s="39">
        <v>-34.1</v>
      </c>
      <c r="E115" s="39">
        <v>-34.1</v>
      </c>
      <c r="F115" s="56">
        <f t="shared" si="16"/>
        <v>100</v>
      </c>
      <c r="G115" s="29">
        <f t="shared" si="18"/>
        <v>100</v>
      </c>
    </row>
    <row r="116" spans="1:7" s="65" customFormat="1" ht="21" customHeight="1">
      <c r="A116" s="60" t="s">
        <v>121</v>
      </c>
      <c r="B116" s="61" t="s">
        <v>122</v>
      </c>
      <c r="C116" s="62">
        <f>C36+C6</f>
        <v>255015.09999999995</v>
      </c>
      <c r="D116" s="62">
        <f>D36+D6</f>
        <v>225035</v>
      </c>
      <c r="E116" s="62">
        <f>E36+E6</f>
        <v>225543.80000000002</v>
      </c>
      <c r="F116" s="63">
        <f t="shared" si="16"/>
        <v>88.443311788203943</v>
      </c>
      <c r="G116" s="64">
        <f t="shared" si="18"/>
        <v>100.22609816250807</v>
      </c>
    </row>
    <row r="117" spans="1:7" ht="15.75" customHeight="1">
      <c r="A117" s="94" t="s">
        <v>123</v>
      </c>
      <c r="B117" s="94"/>
      <c r="C117" s="94"/>
      <c r="D117" s="94"/>
      <c r="E117" s="94"/>
      <c r="F117" s="94"/>
      <c r="G117" s="94"/>
    </row>
    <row r="118" spans="1:7" ht="15.75">
      <c r="A118" s="67" t="s">
        <v>124</v>
      </c>
      <c r="B118" s="68" t="s">
        <v>125</v>
      </c>
      <c r="C118" s="69">
        <f>SUM(C120:C125)</f>
        <v>34289</v>
      </c>
      <c r="D118" s="69">
        <f>SUM(D120:D125)</f>
        <v>28265.100000000002</v>
      </c>
      <c r="E118" s="69">
        <f>SUM(E120:E125)</f>
        <v>28265.100000000002</v>
      </c>
      <c r="F118" s="69">
        <f t="shared" ref="F118:F127" si="20">E118/C118*100</f>
        <v>82.431975269036727</v>
      </c>
      <c r="G118" s="69">
        <f>E118/D118*100</f>
        <v>100</v>
      </c>
    </row>
    <row r="119" spans="1:7" ht="15.75">
      <c r="A119" s="67"/>
      <c r="B119" s="68"/>
      <c r="C119" s="69"/>
      <c r="D119" s="69"/>
      <c r="E119" s="69"/>
      <c r="F119" s="69"/>
      <c r="G119" s="69"/>
    </row>
    <row r="120" spans="1:7" ht="63">
      <c r="A120" s="70" t="s">
        <v>126</v>
      </c>
      <c r="B120" s="71" t="s">
        <v>127</v>
      </c>
      <c r="C120" s="72">
        <v>23151.599999999999</v>
      </c>
      <c r="D120" s="72">
        <v>19206.7</v>
      </c>
      <c r="E120" s="72">
        <v>19206.7</v>
      </c>
      <c r="F120" s="72">
        <f t="shared" si="20"/>
        <v>82.960572919366271</v>
      </c>
      <c r="G120" s="72">
        <f>E120/D120*100</f>
        <v>100</v>
      </c>
    </row>
    <row r="121" spans="1:7" ht="15.75">
      <c r="A121" s="70" t="s">
        <v>240</v>
      </c>
      <c r="B121" s="71" t="s">
        <v>239</v>
      </c>
      <c r="C121" s="72">
        <v>0.8</v>
      </c>
      <c r="D121" s="72">
        <v>0.8</v>
      </c>
      <c r="E121" s="72">
        <v>0.8</v>
      </c>
      <c r="F121" s="72">
        <f t="shared" si="20"/>
        <v>100</v>
      </c>
      <c r="G121" s="72">
        <f>E121/D121*100</f>
        <v>100</v>
      </c>
    </row>
    <row r="122" spans="1:7" ht="47.25">
      <c r="A122" s="70" t="s">
        <v>128</v>
      </c>
      <c r="B122" s="71" t="s">
        <v>129</v>
      </c>
      <c r="C122" s="72">
        <v>8927.2999999999993</v>
      </c>
      <c r="D122" s="72">
        <v>7518.9</v>
      </c>
      <c r="E122" s="72">
        <v>7518.9</v>
      </c>
      <c r="F122" s="72">
        <f t="shared" si="20"/>
        <v>84.22367345109943</v>
      </c>
      <c r="G122" s="72">
        <f>E122/D122*100</f>
        <v>100</v>
      </c>
    </row>
    <row r="123" spans="1:7" ht="15.75">
      <c r="A123" s="70" t="s">
        <v>130</v>
      </c>
      <c r="B123" s="71" t="s">
        <v>131</v>
      </c>
      <c r="C123" s="72">
        <v>0</v>
      </c>
      <c r="D123" s="72">
        <v>0</v>
      </c>
      <c r="E123" s="72">
        <v>0</v>
      </c>
      <c r="F123" s="72" t="e">
        <f t="shared" si="20"/>
        <v>#DIV/0!</v>
      </c>
      <c r="G123" s="72" t="e">
        <f>E123/D123*100</f>
        <v>#DIV/0!</v>
      </c>
    </row>
    <row r="124" spans="1:7" ht="15.75">
      <c r="A124" s="70" t="s">
        <v>132</v>
      </c>
      <c r="B124" s="71" t="s">
        <v>133</v>
      </c>
      <c r="C124" s="72">
        <v>57</v>
      </c>
      <c r="D124" s="72">
        <v>0</v>
      </c>
      <c r="E124" s="72">
        <v>0</v>
      </c>
      <c r="F124" s="72">
        <f t="shared" si="20"/>
        <v>0</v>
      </c>
      <c r="G124" s="72" t="e">
        <f>E124/D124*100</f>
        <v>#DIV/0!</v>
      </c>
    </row>
    <row r="125" spans="1:7" ht="15.75">
      <c r="A125" s="70" t="s">
        <v>134</v>
      </c>
      <c r="B125" s="71" t="s">
        <v>135</v>
      </c>
      <c r="C125" s="72">
        <v>2152.3000000000002</v>
      </c>
      <c r="D125" s="72">
        <v>1538.7</v>
      </c>
      <c r="E125" s="72">
        <v>1538.7</v>
      </c>
      <c r="F125" s="72">
        <f t="shared" si="20"/>
        <v>71.490963155693905</v>
      </c>
      <c r="G125" s="72">
        <f t="shared" ref="G125:G154" si="21">E125/D125*100</f>
        <v>100</v>
      </c>
    </row>
    <row r="126" spans="1:7" ht="15.75">
      <c r="A126" s="66" t="s">
        <v>136</v>
      </c>
      <c r="B126" s="68" t="s">
        <v>137</v>
      </c>
      <c r="C126" s="69">
        <f>SUM(C127:C127)</f>
        <v>602.1</v>
      </c>
      <c r="D126" s="69">
        <f>SUM(D127:D127)</f>
        <v>552</v>
      </c>
      <c r="E126" s="69">
        <f>SUM(E127:E127)</f>
        <v>552</v>
      </c>
      <c r="F126" s="69">
        <f t="shared" si="20"/>
        <v>91.679123069257599</v>
      </c>
      <c r="G126" s="69">
        <f t="shared" si="21"/>
        <v>100</v>
      </c>
    </row>
    <row r="127" spans="1:7" ht="15.75">
      <c r="A127" s="70" t="s">
        <v>138</v>
      </c>
      <c r="B127" s="71" t="s">
        <v>139</v>
      </c>
      <c r="C127" s="72">
        <v>602.1</v>
      </c>
      <c r="D127" s="72">
        <v>552</v>
      </c>
      <c r="E127" s="72">
        <v>552</v>
      </c>
      <c r="F127" s="72">
        <f t="shared" si="20"/>
        <v>91.679123069257599</v>
      </c>
      <c r="G127" s="72">
        <f t="shared" si="21"/>
        <v>100</v>
      </c>
    </row>
    <row r="128" spans="1:7" ht="31.5">
      <c r="A128" s="70" t="s">
        <v>140</v>
      </c>
      <c r="B128" s="68" t="s">
        <v>141</v>
      </c>
      <c r="C128" s="69">
        <f>SUM(C129:C129)</f>
        <v>960</v>
      </c>
      <c r="D128" s="69">
        <f>SUM(D129:D129)</f>
        <v>960</v>
      </c>
      <c r="E128" s="69">
        <f>SUM(E129:E129)</f>
        <v>960</v>
      </c>
      <c r="F128" s="69">
        <f>E128/C128*100</f>
        <v>100</v>
      </c>
      <c r="G128" s="69">
        <f>E128/D128*100</f>
        <v>100</v>
      </c>
    </row>
    <row r="129" spans="1:7" ht="47.25">
      <c r="A129" s="70" t="s">
        <v>142</v>
      </c>
      <c r="B129" s="71" t="s">
        <v>143</v>
      </c>
      <c r="C129" s="72">
        <v>960</v>
      </c>
      <c r="D129" s="72">
        <v>960</v>
      </c>
      <c r="E129" s="72">
        <v>960</v>
      </c>
      <c r="F129" s="69">
        <f>E129/C129*100</f>
        <v>100</v>
      </c>
      <c r="G129" s="69">
        <f>E129/D129*100</f>
        <v>100</v>
      </c>
    </row>
    <row r="130" spans="1:7" ht="15.75">
      <c r="A130" s="66" t="s">
        <v>144</v>
      </c>
      <c r="B130" s="68" t="s">
        <v>145</v>
      </c>
      <c r="C130" s="69">
        <f>SUM(C131:C133)</f>
        <v>12003.699999999999</v>
      </c>
      <c r="D130" s="69">
        <f>SUM(D131:D133)</f>
        <v>11683</v>
      </c>
      <c r="E130" s="69">
        <f>SUM(E131:E133)</f>
        <v>11683</v>
      </c>
      <c r="F130" s="69">
        <f>E130/C130*100</f>
        <v>97.328323766838565</v>
      </c>
      <c r="G130" s="69">
        <f t="shared" si="21"/>
        <v>100</v>
      </c>
    </row>
    <row r="131" spans="1:7" ht="15.75">
      <c r="A131" s="70" t="s">
        <v>146</v>
      </c>
      <c r="B131" s="71" t="s">
        <v>147</v>
      </c>
      <c r="C131" s="72">
        <v>129.4</v>
      </c>
      <c r="D131" s="72">
        <v>82.1</v>
      </c>
      <c r="E131" s="72">
        <v>82.1</v>
      </c>
      <c r="F131" s="69">
        <f>E131/C131*100</f>
        <v>63.446676970633689</v>
      </c>
      <c r="G131" s="69">
        <f>E131/D131*100</f>
        <v>100</v>
      </c>
    </row>
    <row r="132" spans="1:7" ht="15.75">
      <c r="A132" s="70" t="s">
        <v>148</v>
      </c>
      <c r="B132" s="71" t="s">
        <v>149</v>
      </c>
      <c r="C132" s="72">
        <v>11524.3</v>
      </c>
      <c r="D132" s="72">
        <v>11363.9</v>
      </c>
      <c r="E132" s="72">
        <v>11363.9</v>
      </c>
      <c r="F132" s="72">
        <f t="shared" ref="F132:F157" si="22">E132/C132*100</f>
        <v>98.60815841309234</v>
      </c>
      <c r="G132" s="72">
        <f t="shared" si="21"/>
        <v>100</v>
      </c>
    </row>
    <row r="133" spans="1:7" ht="15.75">
      <c r="A133" s="70" t="s">
        <v>150</v>
      </c>
      <c r="B133" s="71" t="s">
        <v>151</v>
      </c>
      <c r="C133" s="72">
        <v>350</v>
      </c>
      <c r="D133" s="72">
        <v>237</v>
      </c>
      <c r="E133" s="72">
        <v>237</v>
      </c>
      <c r="F133" s="72">
        <f t="shared" si="22"/>
        <v>67.714285714285722</v>
      </c>
      <c r="G133" s="72">
        <f t="shared" si="21"/>
        <v>100</v>
      </c>
    </row>
    <row r="134" spans="1:7" ht="15.75">
      <c r="A134" s="66" t="s">
        <v>152</v>
      </c>
      <c r="B134" s="68" t="s">
        <v>153</v>
      </c>
      <c r="C134" s="69">
        <f>SUM(C135:C135)</f>
        <v>80</v>
      </c>
      <c r="D134" s="69">
        <f>SUM(D135:D135)</f>
        <v>80</v>
      </c>
      <c r="E134" s="69">
        <f>SUM(E135:E135)</f>
        <v>80</v>
      </c>
      <c r="F134" s="69">
        <f>E134/C134*100</f>
        <v>100</v>
      </c>
      <c r="G134" s="69">
        <f>E134/D134*100</f>
        <v>100</v>
      </c>
    </row>
    <row r="135" spans="1:7" ht="31.5">
      <c r="A135" s="70" t="s">
        <v>261</v>
      </c>
      <c r="B135" s="71" t="s">
        <v>260</v>
      </c>
      <c r="C135" s="72">
        <v>80</v>
      </c>
      <c r="D135" s="72">
        <v>80</v>
      </c>
      <c r="E135" s="72">
        <v>80</v>
      </c>
      <c r="F135" s="69">
        <f>E135/C135*100</f>
        <v>100</v>
      </c>
      <c r="G135" s="69">
        <f>E135/D135*100</f>
        <v>100</v>
      </c>
    </row>
    <row r="136" spans="1:7" ht="15.75">
      <c r="A136" s="66" t="s">
        <v>154</v>
      </c>
      <c r="B136" s="68" t="s">
        <v>155</v>
      </c>
      <c r="C136" s="69">
        <f>SUM(C137:C141)</f>
        <v>117486.40000000001</v>
      </c>
      <c r="D136" s="69">
        <f>SUM(D137:D141)</f>
        <v>100884.4</v>
      </c>
      <c r="E136" s="69">
        <f>SUM(E137:E141)</f>
        <v>100784.5</v>
      </c>
      <c r="F136" s="69">
        <f t="shared" si="22"/>
        <v>85.783971591605493</v>
      </c>
      <c r="G136" s="69">
        <f t="shared" si="21"/>
        <v>99.900975770287587</v>
      </c>
    </row>
    <row r="137" spans="1:7" ht="15.75">
      <c r="A137" s="70" t="s">
        <v>156</v>
      </c>
      <c r="B137" s="71" t="s">
        <v>157</v>
      </c>
      <c r="C137" s="72">
        <v>12807.6</v>
      </c>
      <c r="D137" s="72">
        <v>11207.2</v>
      </c>
      <c r="E137" s="72">
        <v>11207.2</v>
      </c>
      <c r="F137" s="72">
        <f t="shared" si="22"/>
        <v>87.504294325244388</v>
      </c>
      <c r="G137" s="72">
        <f t="shared" si="21"/>
        <v>100</v>
      </c>
    </row>
    <row r="138" spans="1:7" ht="15.75">
      <c r="A138" s="70" t="s">
        <v>158</v>
      </c>
      <c r="B138" s="71" t="s">
        <v>159</v>
      </c>
      <c r="C138" s="72">
        <v>85585.8</v>
      </c>
      <c r="D138" s="72">
        <v>73346.7</v>
      </c>
      <c r="E138" s="72">
        <v>73246.8</v>
      </c>
      <c r="F138" s="72">
        <f t="shared" si="22"/>
        <v>85.582888750236606</v>
      </c>
      <c r="G138" s="72">
        <f t="shared" si="21"/>
        <v>99.863797553264163</v>
      </c>
    </row>
    <row r="139" spans="1:7" ht="15.75">
      <c r="A139" s="70" t="s">
        <v>160</v>
      </c>
      <c r="B139" s="71" t="s">
        <v>161</v>
      </c>
      <c r="C139" s="72">
        <v>10576.4</v>
      </c>
      <c r="D139" s="72">
        <v>8967.2000000000007</v>
      </c>
      <c r="E139" s="72">
        <v>8967.2000000000007</v>
      </c>
      <c r="F139" s="72">
        <f>E139/C139*100</f>
        <v>84.784993003290353</v>
      </c>
      <c r="G139" s="72">
        <f>E139/D139*100</f>
        <v>100</v>
      </c>
    </row>
    <row r="140" spans="1:7" ht="15.75">
      <c r="A140" s="70" t="s">
        <v>162</v>
      </c>
      <c r="B140" s="71" t="s">
        <v>163</v>
      </c>
      <c r="C140" s="72">
        <v>1861.8</v>
      </c>
      <c r="D140" s="72">
        <v>1861.8</v>
      </c>
      <c r="E140" s="72">
        <v>1861.8</v>
      </c>
      <c r="F140" s="72">
        <f t="shared" si="22"/>
        <v>100</v>
      </c>
      <c r="G140" s="72">
        <f t="shared" si="21"/>
        <v>100</v>
      </c>
    </row>
    <row r="141" spans="1:7" ht="15.75">
      <c r="A141" s="70" t="s">
        <v>164</v>
      </c>
      <c r="B141" s="71" t="s">
        <v>165</v>
      </c>
      <c r="C141" s="72">
        <v>6654.8</v>
      </c>
      <c r="D141" s="72">
        <v>5501.5</v>
      </c>
      <c r="E141" s="72">
        <v>5501.5</v>
      </c>
      <c r="F141" s="72">
        <f t="shared" si="22"/>
        <v>82.669651980525344</v>
      </c>
      <c r="G141" s="72">
        <f t="shared" si="21"/>
        <v>100</v>
      </c>
    </row>
    <row r="142" spans="1:7" ht="15.75">
      <c r="A142" s="66" t="s">
        <v>166</v>
      </c>
      <c r="B142" s="68" t="s">
        <v>167</v>
      </c>
      <c r="C142" s="69">
        <f>SUM(C143:C143)</f>
        <v>20543.400000000001</v>
      </c>
      <c r="D142" s="69">
        <f>SUM(D143:D143)</f>
        <v>17322.900000000001</v>
      </c>
      <c r="E142" s="69">
        <f>SUM(E143:E143)</f>
        <v>17322.900000000001</v>
      </c>
      <c r="F142" s="69">
        <f t="shared" si="22"/>
        <v>84.32343234323433</v>
      </c>
      <c r="G142" s="69">
        <f t="shared" si="21"/>
        <v>100</v>
      </c>
    </row>
    <row r="143" spans="1:7" ht="15.75">
      <c r="A143" s="70" t="s">
        <v>168</v>
      </c>
      <c r="B143" s="71" t="s">
        <v>169</v>
      </c>
      <c r="C143" s="72">
        <v>20543.400000000001</v>
      </c>
      <c r="D143" s="72">
        <v>17322.900000000001</v>
      </c>
      <c r="E143" s="72">
        <v>17322.900000000001</v>
      </c>
      <c r="F143" s="72">
        <f t="shared" si="22"/>
        <v>84.32343234323433</v>
      </c>
      <c r="G143" s="72">
        <f t="shared" si="21"/>
        <v>100</v>
      </c>
    </row>
    <row r="144" spans="1:7" ht="15.75">
      <c r="A144" s="66" t="s">
        <v>170</v>
      </c>
      <c r="B144" s="68" t="s">
        <v>171</v>
      </c>
      <c r="C144" s="69">
        <f>SUM(C145:C149)</f>
        <v>64751.8</v>
      </c>
      <c r="D144" s="69">
        <f>SUM(D145:D149)</f>
        <v>56362.500000000007</v>
      </c>
      <c r="E144" s="69">
        <f>SUM(E145:E149)</f>
        <v>56233.2</v>
      </c>
      <c r="F144" s="69">
        <f t="shared" si="22"/>
        <v>86.844226724199174</v>
      </c>
      <c r="G144" s="69">
        <f t="shared" si="21"/>
        <v>99.770592149035238</v>
      </c>
    </row>
    <row r="145" spans="1:7" ht="15.75">
      <c r="A145" s="70" t="s">
        <v>172</v>
      </c>
      <c r="B145" s="71" t="s">
        <v>173</v>
      </c>
      <c r="C145" s="72">
        <v>484.7</v>
      </c>
      <c r="D145" s="72">
        <v>388.7</v>
      </c>
      <c r="E145" s="72">
        <v>388.7</v>
      </c>
      <c r="F145" s="72">
        <f t="shared" si="22"/>
        <v>80.19393439240767</v>
      </c>
      <c r="G145" s="72">
        <f t="shared" si="21"/>
        <v>100</v>
      </c>
    </row>
    <row r="146" spans="1:7" ht="15.75">
      <c r="A146" s="70" t="s">
        <v>174</v>
      </c>
      <c r="B146" s="71" t="s">
        <v>175</v>
      </c>
      <c r="C146" s="72">
        <v>11295</v>
      </c>
      <c r="D146" s="72">
        <v>10081.5</v>
      </c>
      <c r="E146" s="72">
        <v>10081.5</v>
      </c>
      <c r="F146" s="72">
        <f t="shared" si="22"/>
        <v>89.256308100929616</v>
      </c>
      <c r="G146" s="72">
        <f t="shared" si="21"/>
        <v>100</v>
      </c>
    </row>
    <row r="147" spans="1:7" ht="15.75">
      <c r="A147" s="70" t="s">
        <v>176</v>
      </c>
      <c r="B147" s="71" t="s">
        <v>177</v>
      </c>
      <c r="C147" s="72">
        <v>18450.400000000001</v>
      </c>
      <c r="D147" s="72">
        <v>15778.2</v>
      </c>
      <c r="E147" s="72">
        <v>15705.8</v>
      </c>
      <c r="F147" s="72">
        <f t="shared" si="22"/>
        <v>85.12444174652039</v>
      </c>
      <c r="G147" s="72">
        <f t="shared" si="21"/>
        <v>99.541139039941172</v>
      </c>
    </row>
    <row r="148" spans="1:7" ht="15.75">
      <c r="A148" s="70" t="s">
        <v>178</v>
      </c>
      <c r="B148" s="71" t="s">
        <v>179</v>
      </c>
      <c r="C148" s="72">
        <v>30950.2</v>
      </c>
      <c r="D148" s="72">
        <v>26677.7</v>
      </c>
      <c r="E148" s="72">
        <v>26645.5</v>
      </c>
      <c r="F148" s="72">
        <f t="shared" si="22"/>
        <v>86.091527679950374</v>
      </c>
      <c r="G148" s="72">
        <f t="shared" si="21"/>
        <v>99.879299939649968</v>
      </c>
    </row>
    <row r="149" spans="1:7" ht="15.75">
      <c r="A149" s="70" t="s">
        <v>180</v>
      </c>
      <c r="B149" s="71" t="s">
        <v>181</v>
      </c>
      <c r="C149" s="72">
        <v>3571.5</v>
      </c>
      <c r="D149" s="72">
        <v>3436.4</v>
      </c>
      <c r="E149" s="72">
        <v>3411.7</v>
      </c>
      <c r="F149" s="72">
        <f t="shared" si="22"/>
        <v>95.525689486210268</v>
      </c>
      <c r="G149" s="72">
        <f t="shared" si="21"/>
        <v>99.281224537306485</v>
      </c>
    </row>
    <row r="150" spans="1:7" ht="15.75">
      <c r="A150" s="66" t="s">
        <v>182</v>
      </c>
      <c r="B150" s="68" t="s">
        <v>183</v>
      </c>
      <c r="C150" s="69">
        <f>SUM(C151:C151)</f>
        <v>206.4</v>
      </c>
      <c r="D150" s="69">
        <f>SUM(D151:D151)</f>
        <v>175.2</v>
      </c>
      <c r="E150" s="69">
        <f>SUM(E151:E151)</f>
        <v>175.2</v>
      </c>
      <c r="F150" s="69">
        <f t="shared" si="22"/>
        <v>84.883720930232556</v>
      </c>
      <c r="G150" s="69">
        <f t="shared" si="21"/>
        <v>100</v>
      </c>
    </row>
    <row r="151" spans="1:7" ht="31.5">
      <c r="A151" s="70" t="s">
        <v>238</v>
      </c>
      <c r="B151" s="71" t="s">
        <v>237</v>
      </c>
      <c r="C151" s="72">
        <v>206.4</v>
      </c>
      <c r="D151" s="72">
        <v>175.2</v>
      </c>
      <c r="E151" s="72">
        <v>175.2</v>
      </c>
      <c r="F151" s="72">
        <f t="shared" si="22"/>
        <v>84.883720930232556</v>
      </c>
      <c r="G151" s="72">
        <f t="shared" si="21"/>
        <v>100</v>
      </c>
    </row>
    <row r="152" spans="1:7" ht="31.5">
      <c r="A152" s="66" t="s">
        <v>184</v>
      </c>
      <c r="B152" s="68" t="s">
        <v>185</v>
      </c>
      <c r="C152" s="69">
        <f>SUM(C153)</f>
        <v>7.7</v>
      </c>
      <c r="D152" s="69">
        <f>SUM(D153)</f>
        <v>6.3</v>
      </c>
      <c r="E152" s="69">
        <f>SUM(E153)</f>
        <v>6.3</v>
      </c>
      <c r="F152" s="72">
        <f>E152/C152*100</f>
        <v>81.818181818181813</v>
      </c>
      <c r="G152" s="72">
        <v>100</v>
      </c>
    </row>
    <row r="153" spans="1:7" ht="31.5">
      <c r="A153" s="70" t="s">
        <v>186</v>
      </c>
      <c r="B153" s="71" t="s">
        <v>187</v>
      </c>
      <c r="C153" s="72">
        <v>7.7</v>
      </c>
      <c r="D153" s="72">
        <v>6.3</v>
      </c>
      <c r="E153" s="72">
        <v>6.3</v>
      </c>
      <c r="F153" s="72">
        <f>E153/C153*100</f>
        <v>81.818181818181813</v>
      </c>
      <c r="G153" s="72">
        <v>100</v>
      </c>
    </row>
    <row r="154" spans="1:7" ht="47.25">
      <c r="A154" s="66" t="s">
        <v>188</v>
      </c>
      <c r="B154" s="68" t="s">
        <v>189</v>
      </c>
      <c r="C154" s="69">
        <f>SUM(C155:C156)</f>
        <v>4716.5999999999995</v>
      </c>
      <c r="D154" s="69">
        <f>SUM(D155:D156)</f>
        <v>4627.2</v>
      </c>
      <c r="E154" s="69">
        <f>SUM(E155:E156)</f>
        <v>4627.2</v>
      </c>
      <c r="F154" s="69">
        <f t="shared" si="22"/>
        <v>98.104566849001401</v>
      </c>
      <c r="G154" s="69">
        <f t="shared" si="21"/>
        <v>100</v>
      </c>
    </row>
    <row r="155" spans="1:7" ht="47.25">
      <c r="A155" s="70" t="s">
        <v>190</v>
      </c>
      <c r="B155" s="71" t="s">
        <v>191</v>
      </c>
      <c r="C155" s="72">
        <v>4435.8999999999996</v>
      </c>
      <c r="D155" s="72">
        <v>4346.5</v>
      </c>
      <c r="E155" s="72">
        <v>4346.5</v>
      </c>
      <c r="F155" s="72">
        <f t="shared" si="22"/>
        <v>97.984625442413048</v>
      </c>
      <c r="G155" s="72">
        <f>E155/D155*100</f>
        <v>100</v>
      </c>
    </row>
    <row r="156" spans="1:7" ht="15.75">
      <c r="A156" s="73" t="s">
        <v>332</v>
      </c>
      <c r="B156" s="71" t="s">
        <v>192</v>
      </c>
      <c r="C156" s="72">
        <v>280.7</v>
      </c>
      <c r="D156" s="72">
        <v>280.7</v>
      </c>
      <c r="E156" s="72">
        <v>280.7</v>
      </c>
      <c r="F156" s="72">
        <f>E156/C156*100</f>
        <v>100</v>
      </c>
      <c r="G156" s="72">
        <f>E156/D156*100</f>
        <v>100</v>
      </c>
    </row>
    <row r="157" spans="1:7" ht="15.75">
      <c r="A157" s="66" t="s">
        <v>193</v>
      </c>
      <c r="B157" s="68" t="s">
        <v>194</v>
      </c>
      <c r="C157" s="69">
        <f>SUM(C118,C126,C128,C130,C134,C136,C142,C144,C150,C152,C154)</f>
        <v>255647.10000000003</v>
      </c>
      <c r="D157" s="69">
        <f>SUM(D118,D126,D128,D130,D134,D136,D142,D144,D150,D152,D154)</f>
        <v>220918.6</v>
      </c>
      <c r="E157" s="69">
        <f>SUM(E118,E126,E128,E130,E134,E136,E142,E144,E150,E152,E154)</f>
        <v>220689.40000000002</v>
      </c>
      <c r="F157" s="69">
        <f t="shared" si="22"/>
        <v>86.325798336847939</v>
      </c>
      <c r="G157" s="69">
        <f>E157/D157*100</f>
        <v>99.896251379467387</v>
      </c>
    </row>
    <row r="158" spans="1:7" ht="15.75">
      <c r="A158" s="95"/>
      <c r="B158" s="95"/>
      <c r="C158" s="95"/>
      <c r="D158" s="95"/>
      <c r="E158" s="95"/>
      <c r="F158" s="95"/>
      <c r="G158" s="95"/>
    </row>
    <row r="159" spans="1:7" ht="31.5">
      <c r="A159" s="66" t="s">
        <v>195</v>
      </c>
      <c r="B159" s="67"/>
      <c r="C159" s="69">
        <f>C116-C157</f>
        <v>-632.00000000008731</v>
      </c>
      <c r="D159" s="69">
        <f>D116-D157</f>
        <v>4116.3999999999942</v>
      </c>
      <c r="E159" s="69">
        <f>E116-E157</f>
        <v>4854.3999999999942</v>
      </c>
      <c r="F159" s="72"/>
      <c r="G159" s="72"/>
    </row>
    <row r="160" spans="1:7" ht="31.5">
      <c r="A160" s="66" t="s">
        <v>196</v>
      </c>
      <c r="B160" s="67" t="s">
        <v>197</v>
      </c>
      <c r="C160" s="69">
        <f>C161+C171+C174</f>
        <v>631.9999999999709</v>
      </c>
      <c r="D160" s="69">
        <f>D161+D171+D174</f>
        <v>-4116.4000000000233</v>
      </c>
      <c r="E160" s="69">
        <f>E161+E171+E174</f>
        <v>-4854.3999999999942</v>
      </c>
      <c r="F160" s="72"/>
      <c r="G160" s="72"/>
    </row>
    <row r="161" spans="1:7" ht="31.5">
      <c r="A161" s="66" t="s">
        <v>198</v>
      </c>
      <c r="B161" s="67" t="s">
        <v>199</v>
      </c>
      <c r="C161" s="69">
        <f>C166</f>
        <v>-2271.6999999999998</v>
      </c>
      <c r="D161" s="69">
        <f>D166</f>
        <v>-2153.1999999999998</v>
      </c>
      <c r="E161" s="69">
        <f>E166</f>
        <v>-2153.1999999999998</v>
      </c>
      <c r="F161" s="72"/>
      <c r="G161" s="72"/>
    </row>
    <row r="162" spans="1:7" ht="31.5">
      <c r="A162" s="70" t="s">
        <v>200</v>
      </c>
      <c r="B162" s="74" t="s">
        <v>201</v>
      </c>
      <c r="C162" s="72"/>
      <c r="D162" s="72"/>
      <c r="E162" s="72">
        <f>E163</f>
        <v>0</v>
      </c>
      <c r="F162" s="72"/>
      <c r="G162" s="72"/>
    </row>
    <row r="163" spans="1:7" ht="47.25">
      <c r="A163" s="70" t="s">
        <v>202</v>
      </c>
      <c r="B163" s="74" t="s">
        <v>203</v>
      </c>
      <c r="C163" s="72"/>
      <c r="D163" s="72"/>
      <c r="E163" s="72">
        <v>0</v>
      </c>
      <c r="F163" s="72"/>
      <c r="G163" s="72"/>
    </row>
    <row r="164" spans="1:7" ht="31.5">
      <c r="A164" s="70" t="s">
        <v>204</v>
      </c>
      <c r="B164" s="74" t="s">
        <v>205</v>
      </c>
      <c r="C164" s="72"/>
      <c r="D164" s="72"/>
      <c r="E164" s="72">
        <f>E165</f>
        <v>0</v>
      </c>
      <c r="F164" s="72"/>
      <c r="G164" s="72"/>
    </row>
    <row r="165" spans="1:7" ht="47.25">
      <c r="A165" s="70" t="s">
        <v>206</v>
      </c>
      <c r="B165" s="74" t="s">
        <v>207</v>
      </c>
      <c r="C165" s="72"/>
      <c r="D165" s="72"/>
      <c r="E165" s="72">
        <v>0</v>
      </c>
      <c r="F165" s="72"/>
      <c r="G165" s="72"/>
    </row>
    <row r="166" spans="1:7" ht="31.5">
      <c r="A166" s="75" t="s">
        <v>208</v>
      </c>
      <c r="B166" s="76" t="s">
        <v>209</v>
      </c>
      <c r="C166" s="77">
        <f>C169</f>
        <v>-2271.6999999999998</v>
      </c>
      <c r="D166" s="77">
        <f>D169</f>
        <v>-2153.1999999999998</v>
      </c>
      <c r="E166" s="77">
        <f>E169</f>
        <v>-2153.1999999999998</v>
      </c>
      <c r="F166" s="72"/>
      <c r="G166" s="72"/>
    </row>
    <row r="167" spans="1:7" ht="63">
      <c r="A167" s="70" t="s">
        <v>210</v>
      </c>
      <c r="B167" s="74" t="s">
        <v>211</v>
      </c>
      <c r="C167" s="72"/>
      <c r="D167" s="72">
        <f>D168</f>
        <v>0</v>
      </c>
      <c r="E167" s="72"/>
      <c r="F167" s="78"/>
      <c r="G167" s="78"/>
    </row>
    <row r="168" spans="1:7" ht="63">
      <c r="A168" s="70" t="s">
        <v>210</v>
      </c>
      <c r="B168" s="74" t="s">
        <v>212</v>
      </c>
      <c r="C168" s="78"/>
      <c r="D168" s="78">
        <v>0</v>
      </c>
      <c r="E168" s="78"/>
      <c r="F168" s="78"/>
      <c r="G168" s="78"/>
    </row>
    <row r="169" spans="1:7" ht="31.5">
      <c r="A169" s="70" t="s">
        <v>213</v>
      </c>
      <c r="B169" s="74" t="s">
        <v>214</v>
      </c>
      <c r="C169" s="72">
        <f>C170</f>
        <v>-2271.6999999999998</v>
      </c>
      <c r="D169" s="72">
        <f>D170</f>
        <v>-2153.1999999999998</v>
      </c>
      <c r="E169" s="72">
        <f>E170</f>
        <v>-2153.1999999999998</v>
      </c>
      <c r="F169" s="72"/>
      <c r="G169" s="72"/>
    </row>
    <row r="170" spans="1:7" ht="47.25">
      <c r="A170" s="70" t="s">
        <v>215</v>
      </c>
      <c r="B170" s="74" t="s">
        <v>216</v>
      </c>
      <c r="C170" s="72">
        <v>-2271.6999999999998</v>
      </c>
      <c r="D170" s="72">
        <v>-2153.1999999999998</v>
      </c>
      <c r="E170" s="72">
        <v>-2153.1999999999998</v>
      </c>
      <c r="F170" s="72"/>
      <c r="G170" s="72"/>
    </row>
    <row r="171" spans="1:7" ht="31.5">
      <c r="A171" s="79" t="s">
        <v>217</v>
      </c>
      <c r="B171" s="74" t="s">
        <v>218</v>
      </c>
      <c r="C171" s="72">
        <f t="shared" ref="C171:E172" si="23">C172</f>
        <v>257918.8</v>
      </c>
      <c r="D171" s="72">
        <f t="shared" si="23"/>
        <v>223071.9</v>
      </c>
      <c r="E171" s="72">
        <f t="shared" si="23"/>
        <v>222842.6</v>
      </c>
      <c r="F171" s="72"/>
      <c r="G171" s="72"/>
    </row>
    <row r="172" spans="1:7" ht="15.75">
      <c r="A172" s="79" t="s">
        <v>219</v>
      </c>
      <c r="B172" s="74" t="s">
        <v>220</v>
      </c>
      <c r="C172" s="72">
        <f t="shared" si="23"/>
        <v>257918.8</v>
      </c>
      <c r="D172" s="72">
        <f t="shared" si="23"/>
        <v>223071.9</v>
      </c>
      <c r="E172" s="72">
        <f>E173</f>
        <v>222842.6</v>
      </c>
      <c r="F172" s="72"/>
      <c r="G172" s="72"/>
    </row>
    <row r="173" spans="1:7" ht="31.5">
      <c r="A173" s="79" t="s">
        <v>221</v>
      </c>
      <c r="B173" s="74" t="s">
        <v>222</v>
      </c>
      <c r="C173" s="72">
        <v>257918.8</v>
      </c>
      <c r="D173" s="72">
        <v>223071.9</v>
      </c>
      <c r="E173" s="72">
        <v>222842.6</v>
      </c>
      <c r="F173" s="72"/>
      <c r="G173" s="72"/>
    </row>
    <row r="174" spans="1:7" ht="31.5">
      <c r="A174" s="70" t="s">
        <v>223</v>
      </c>
      <c r="B174" s="74" t="s">
        <v>224</v>
      </c>
      <c r="C174" s="72">
        <f t="shared" ref="C174:E175" si="24">C175</f>
        <v>-255015.1</v>
      </c>
      <c r="D174" s="72">
        <f t="shared" si="24"/>
        <v>-225035.1</v>
      </c>
      <c r="E174" s="72">
        <f>E175</f>
        <v>-225543.8</v>
      </c>
      <c r="F174" s="72"/>
      <c r="G174" s="72"/>
    </row>
    <row r="175" spans="1:7" ht="94.5">
      <c r="A175" s="79" t="s">
        <v>225</v>
      </c>
      <c r="B175" s="74" t="s">
        <v>226</v>
      </c>
      <c r="C175" s="72">
        <f t="shared" si="24"/>
        <v>-255015.1</v>
      </c>
      <c r="D175" s="72">
        <f t="shared" si="24"/>
        <v>-225035.1</v>
      </c>
      <c r="E175" s="72">
        <f t="shared" si="24"/>
        <v>-225543.8</v>
      </c>
      <c r="F175" s="72"/>
      <c r="G175" s="72"/>
    </row>
    <row r="176" spans="1:7" ht="31.5">
      <c r="A176" s="79" t="s">
        <v>227</v>
      </c>
      <c r="B176" s="74" t="s">
        <v>228</v>
      </c>
      <c r="C176" s="72">
        <v>-255015.1</v>
      </c>
      <c r="D176" s="72">
        <v>-225035.1</v>
      </c>
      <c r="E176" s="72">
        <v>-225543.8</v>
      </c>
      <c r="F176" s="72"/>
      <c r="G176" s="72"/>
    </row>
    <row r="177" spans="1:7" ht="15.75">
      <c r="A177" s="66" t="s">
        <v>229</v>
      </c>
      <c r="B177" s="67" t="s">
        <v>230</v>
      </c>
      <c r="C177" s="69">
        <v>2903.7</v>
      </c>
      <c r="D177" s="69">
        <v>-1963.2</v>
      </c>
      <c r="E177" s="69">
        <v>-2701.2</v>
      </c>
      <c r="F177" s="72"/>
      <c r="G177" s="72"/>
    </row>
    <row r="178" spans="1:7" ht="15.75">
      <c r="A178" s="80"/>
      <c r="B178" s="80"/>
      <c r="C178" s="81"/>
      <c r="D178" s="81"/>
      <c r="E178" s="81"/>
      <c r="F178" s="82"/>
      <c r="G178" s="82"/>
    </row>
    <row r="179" spans="1:7" ht="15.75">
      <c r="A179" s="80"/>
      <c r="B179" s="80"/>
      <c r="C179" s="81"/>
      <c r="D179" s="81"/>
      <c r="E179" s="81"/>
      <c r="F179" s="82"/>
      <c r="G179" s="82"/>
    </row>
    <row r="180" spans="1:7" ht="15.75">
      <c r="A180" s="80"/>
      <c r="B180" s="80"/>
      <c r="C180" s="81"/>
      <c r="D180" s="81"/>
      <c r="E180" s="81"/>
      <c r="F180" s="82"/>
      <c r="G180" s="82"/>
    </row>
    <row r="181" spans="1:7" ht="15.75">
      <c r="A181" s="90" t="s">
        <v>231</v>
      </c>
      <c r="B181" s="90"/>
      <c r="C181" s="91" t="s">
        <v>232</v>
      </c>
      <c r="D181" s="91"/>
      <c r="E181" s="83" t="s">
        <v>233</v>
      </c>
      <c r="F181" s="84"/>
      <c r="G181" s="82"/>
    </row>
  </sheetData>
  <sheetProtection selectLockedCells="1" selectUnlockedCells="1"/>
  <mergeCells count="7">
    <mergeCell ref="A181:B181"/>
    <mergeCell ref="C181:D181"/>
    <mergeCell ref="A1:E1"/>
    <mergeCell ref="A2:E2"/>
    <mergeCell ref="E4:G4"/>
    <mergeCell ref="A117:G117"/>
    <mergeCell ref="A158:G158"/>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01.10.2019</vt:lpstr>
      <vt:lpstr>'01.10.2019'!Excel_BuiltIn__FilterDatabase</vt:lpstr>
      <vt:lpstr>'01.10.2019'!Заголовки_для_печати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2019-07-18T12:06:34Z</cp:lastPrinted>
  <dcterms:created xsi:type="dcterms:W3CDTF">2017-12-08T11:16:10Z</dcterms:created>
  <dcterms:modified xsi:type="dcterms:W3CDTF">2019-12-11T13:30:43Z</dcterms:modified>
</cp:coreProperties>
</file>